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<sst xmlns="http://schemas.openxmlformats.org/spreadsheetml/2006/main" count="903" uniqueCount="806">
  <si>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</si>
  <si>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</si>
  <si>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</si>
  <si>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</si>
  <si>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</si>
  <si>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</si>
  <si>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</si>
  <si>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</si>
  <si>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</si>
  <si>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</si>
  <si>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</si>
  <si>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</si>
  <si>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</si>
  <si>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</si>
  <si>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</si>
  <si>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</si>
  <si>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</si>
  <si>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</si>
  <si>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</si>
  <si>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</si>
  <si>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</si>
  <si>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</si>
  <si>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</si>
  <si>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</si>
  <si>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</si>
  <si>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</si>
  <si>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</si>
  <si>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</si>
  <si>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</si>
  <si>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</si>
  <si>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</si>
  <si>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</si>
  <si>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</si>
  <si>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</si>
  <si>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</si>
  <si>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</si>
  <si>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</si>
  <si>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</si>
  <si>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</si>
  <si>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</si>
  <si>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</si>
  <si>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</si>
  <si>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</si>
  <si>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</si>
  <si>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</si>
  <si>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</si>
  <si>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</si>
  <si>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</si>
  <si>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</si>
  <si>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</si>
  <si>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</si>
  <si>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</si>
  <si>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</si>
  <si>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</si>
  <si>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</si>
  <si>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</si>
  <si>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</si>
  <si>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</si>
  <si>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</si>
  <si>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</si>
  <si>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</si>
  <si>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</si>
  <si>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</si>
  <si>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</si>
  <si>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</si>
  <si>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</si>
  <si>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</si>
  <si>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</si>
  <si>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</si>
  <si>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</si>
  <si>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</si>
  <si>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</si>
  <si>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</si>
  <si>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</si>
  <si>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</si>
  <si>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</si>
  <si>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</si>
  <si>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</si>
  <si>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</si>
  <si>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</si>
  <si>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</si>
  <si>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</si>
  <si>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</si>
  <si>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</si>
  <si>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</si>
  <si>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</si>
  <si>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</si>
  <si>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</si>
  <si>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</si>
  <si>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</si>
  <si>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</si>
  <si>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</si>
  <si>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</si>
  <si>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</si>
  <si>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</si>
  <si>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</si>
  <si>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</si>
  <si>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</si>
  <si>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</si>
  <si>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</si>
  <si>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</si>
  <si>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</si>
  <si>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</si>
  <si>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</si>
  <si>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</si>
  <si>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</si>
  <si>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</si>
  <si>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</si>
  <si>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</si>
  <si>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</si>
  <si>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</si>
  <si>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</si>
  <si>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</si>
  <si>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</si>
  <si>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</si>
  <si>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</si>
  <si>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</si>
  <si>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</si>
  <si>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</si>
  <si>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</si>
  <si>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</si>
  <si>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</si>
  <si>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</si>
  <si>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</si>
  <si>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</si>
  <si>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</si>
  <si>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</si>
  <si>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</si>
  <si>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</si>
  <si>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</si>
  <si>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</si>
  <si>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</si>
  <si>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</si>
  <si>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</si>
  <si>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</si>
  <si>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</si>
  <si>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</si>
  <si>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</si>
  <si>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</si>
  <si>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</si>
  <si>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</si>
  <si>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</si>
  <si>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</si>
  <si>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</si>
  <si>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</si>
  <si>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</si>
  <si>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</si>
  <si>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</si>
  <si>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</si>
  <si>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</si>
  <si>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</si>
  <si>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</si>
  <si>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</si>
  <si>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</si>
  <si>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</si>
  <si>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</si>
  <si>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</si>
  <si>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</si>
  <si>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</si>
  <si>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</si>
  <si>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</si>
  <si>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</si>
  <si>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</si>
  <si>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</si>
  <si>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</si>
  <si>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</si>
  <si>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</si>
  <si>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</si>
  <si>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</si>
  <si>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</si>
  <si>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</si>
  <si>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</si>
  <si>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</si>
  <si>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</si>
  <si>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</si>
  <si>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</si>
  <si>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</si>
  <si>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</si>
  <si>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</si>
  <si>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</si>
  <si>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</si>
  <si>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</si>
  <si>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</si>
  <si>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</si>
  <si>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</si>
  <si>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</si>
  <si>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</si>
  <si>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</si>
  <si>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</si>
  <si>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</si>
  <si>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</si>
  <si>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</si>
  <si>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</si>
  <si>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</si>
  <si>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</si>
  <si>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</si>
  <si>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</si>
  <si>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</si>
  <si>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</si>
  <si>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</si>
  <si>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</si>
  <si>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</si>
  <si>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</si>
  <si>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</si>
  <si>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</si>
  <si>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</si>
  <si>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</si>
  <si>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</si>
  <si>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</si>
  <si>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</si>
  <si>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</si>
  <si>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</si>
  <si>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</si>
  <si>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</si>
  <si>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</si>
  <si>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</si>
  <si>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</si>
  <si>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</si>
  <si>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</si>
  <si>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</si>
  <si>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</si>
  <si>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</si>
  <si>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</si>
  <si>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</si>
  <si>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</si>
  <si>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</si>
  <si>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</si>
  <si>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</si>
  <si>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</si>
  <si>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</si>
  <si>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</si>
  <si>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</si>
  <si>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</si>
  <si>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</si>
  <si>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</si>
  <si>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</si>
  <si>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</si>
  <si>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</si>
  <si>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</si>
  <si>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</si>
  <si>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</si>
  <si>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</si>
  <si>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</si>
  <si>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</si>
  <si>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</si>
  <si>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</si>
  <si>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</si>
  <si>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</si>
  <si>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</si>
  <si>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</si>
  <si>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</si>
  <si>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</si>
  <si>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</si>
  <si>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</si>
  <si>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</si>
  <si>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</si>
  <si>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</si>
  <si>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</si>
  <si>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</si>
  <si>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</si>
  <si>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</si>
  <si>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</si>
  <si>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</si>
  <si>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</si>
  <si>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</si>
  <si>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</si>
  <si>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</si>
  <si>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</si>
  <si>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</si>
  <si>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</si>
  <si>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</si>
  <si>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</si>
  <si>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</si>
  <si>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</si>
  <si>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</si>
  <si>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</si>
  <si>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</si>
  <si>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</si>
  <si>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</si>
  <si>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</si>
  <si>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</si>
  <si>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</si>
  <si>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</si>
  <si>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</si>
  <si>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</si>
  <si>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</si>
  <si>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</si>
  <si>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</si>
  <si>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</si>
  <si>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</si>
  <si>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</si>
  <si>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</si>
  <si>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</si>
  <si>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</si>
  <si>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</si>
  <si>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</si>
  <si>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</si>
  <si>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</si>
  <si>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</si>
  <si>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</si>
  <si>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</si>
  <si>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</si>
  <si>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</si>
  <si>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</si>
  <si>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</si>
  <si>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</si>
  <si>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</si>
  <si>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</si>
  <si>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</si>
  <si>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</si>
  <si>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</si>
  <si>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</si>
  <si>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</si>
  <si>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</si>
  <si>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</si>
  <si>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</si>
  <si>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</si>
  <si>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</si>
  <si>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</si>
  <si>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</si>
  <si>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</si>
  <si>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</si>
  <si>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</si>
  <si>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</si>
  <si>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</si>
  <si>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</si>
  <si>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</si>
  <si>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</si>
  <si>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</si>
  <si>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</si>
  <si>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</si>
  <si>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</si>
  <si>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</si>
  <si>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</si>
  <si>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</si>
  <si>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</si>
  <si>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</si>
  <si>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</si>
  <si>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</si>
  <si>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</si>
  <si>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</si>
  <si>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</si>
  <si>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</si>
  <si>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</si>
  <si>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</si>
  <si>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</si>
  <si>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</si>
  <si>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</si>
  <si>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</si>
  <si>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</si>
  <si>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</si>
  <si>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</si>
  <si>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</si>
  <si>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</si>
  <si>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</si>
  <si>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</si>
  <si>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</si>
  <si>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</si>
  <si>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</si>
  <si>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</si>
  <si>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</si>
  <si>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</si>
  <si>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</si>
  <si>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</si>
  <si>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</si>
  <si>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</si>
  <si>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</si>
  <si>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</si>
  <si>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</si>
  <si>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</si>
  <si>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</si>
  <si>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</si>
  <si>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</si>
  <si>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</si>
  <si>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</si>
  <si>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</si>
  <si>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</si>
  <si>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</si>
  <si>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</si>
  <si>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</si>
  <si>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</si>
  <si>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</si>
  <si>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</si>
  <si>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</si>
  <si>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</si>
  <si>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</si>
  <si>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</si>
  <si>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</si>
  <si>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</si>
  <si>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</si>
  <si>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</si>
  <si>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</si>
  <si>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</si>
  <si>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</si>
  <si>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</si>
  <si>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</si>
  <si>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</si>
  <si>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</si>
  <si>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</si>
  <si>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</si>
  <si>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</si>
  <si>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</si>
  <si>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</si>
  <si>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</si>
  <si>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</si>
  <si>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</si>
  <si>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</si>
  <si>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</si>
  <si>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</si>
  <si>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</si>
  <si>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</si>
  <si>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</si>
  <si>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</si>
  <si>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</si>
  <si>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</si>
  <si>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</si>
  <si>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</si>
  <si>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</si>
  <si>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</si>
  <si>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</si>
  <si>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</si>
  <si>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</si>
  <si>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</si>
  <si>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</si>
  <si>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</si>
  <si>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</si>
  <si>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</si>
  <si>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</si>
  <si>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</si>
  <si>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</si>
  <si>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</si>
  <si>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</si>
  <si>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</si>
  <si>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</si>
  <si>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</si>
  <si>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</si>
  <si>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</si>
  <si>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</si>
  <si>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</si>
  <si>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</si>
  <si>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</si>
  <si>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</si>
  <si>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</si>
  <si>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</si>
  <si>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</si>
  <si>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</si>
  <si>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</si>
  <si>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</si>
  <si>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</si>
  <si>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</si>
  <si>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</si>
  <si>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</si>
  <si>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</si>
  <si>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</si>
  <si>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</si>
  <si>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</si>
  <si>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</si>
  <si>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</si>
  <si>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</si>
  <si>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</si>
  <si>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</si>
  <si>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</si>
  <si>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</si>
  <si>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</si>
  <si>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</si>
  <si>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</si>
  <si>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</si>
  <si>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</si>
  <si>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</si>
  <si>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</si>
  <si>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</si>
  <si>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</si>
  <si>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</si>
  <si>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</si>
  <si>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</si>
  <si>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</si>
  <si>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</si>
  <si>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</si>
  <si>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</si>
  <si>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</si>
  <si>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</si>
  <si>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</si>
  <si>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</si>
  <si>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</si>
  <si>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</si>
  <si>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</si>
  <si>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</si>
  <si>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</si>
  <si>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</si>
  <si>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</si>
  <si>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</si>
  <si>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</si>
  <si>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</si>
  <si>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</si>
  <si>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Профінансовано станом на 19.07.2016</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</si>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</sst>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20" borderId="17"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xf numFmtId="0" fontId="23" fillId="0" borderId="23"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3"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0"/>
  <sheetViews>
    <sheetView tabSelected="1" zoomScale="70" zoomScaleNormal="70" zoomScalePageLayoutView="0" workbookViewId="0" topLeftCell="D1">
      <pane ySplit="1" topLeftCell="BM2" activePane="bottomLeft" state="frozen"/>
      <selection pane="topLeft" activeCell="D1" sqref="D1"/>
      <selection pane="bottomLeft" activeCell="AL6" sqref="AL6"/>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5" t="s">
        <v>360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594</v>
      </c>
    </row>
    <row r="3" spans="1:35" ht="93" customHeight="1">
      <c r="A3" s="12"/>
      <c r="B3" s="1" t="s">
        <v>371</v>
      </c>
      <c r="C3" s="1" t="s">
        <v>595</v>
      </c>
      <c r="D3" s="307" t="s">
        <v>357</v>
      </c>
      <c r="E3" s="316" t="s">
        <v>359</v>
      </c>
      <c r="F3" s="312" t="s">
        <v>586</v>
      </c>
      <c r="G3" s="314" t="s">
        <v>593</v>
      </c>
      <c r="H3" s="302" t="s">
        <v>118</v>
      </c>
      <c r="I3" s="302" t="s">
        <v>557</v>
      </c>
      <c r="J3" s="302" t="s">
        <v>354</v>
      </c>
      <c r="K3" s="308" t="s">
        <v>336</v>
      </c>
      <c r="L3" s="308" t="s">
        <v>337</v>
      </c>
      <c r="M3" s="270" t="s">
        <v>273</v>
      </c>
      <c r="N3" s="297" t="s">
        <v>237</v>
      </c>
      <c r="O3" s="299" t="s">
        <v>238</v>
      </c>
      <c r="P3" s="300"/>
      <c r="Q3" s="300"/>
      <c r="R3" s="300"/>
      <c r="S3" s="300"/>
      <c r="T3" s="300"/>
      <c r="U3" s="301"/>
      <c r="V3" s="294" t="s">
        <v>580</v>
      </c>
      <c r="W3" s="310" t="s">
        <v>239</v>
      </c>
      <c r="X3" s="294" t="s">
        <v>240</v>
      </c>
      <c r="Y3" s="294" t="s">
        <v>241</v>
      </c>
      <c r="Z3" s="294" t="s">
        <v>242</v>
      </c>
      <c r="AA3" s="294" t="s">
        <v>250</v>
      </c>
      <c r="AB3" s="294" t="s">
        <v>243</v>
      </c>
      <c r="AC3" s="294" t="s">
        <v>244</v>
      </c>
      <c r="AD3" s="294" t="s">
        <v>245</v>
      </c>
      <c r="AE3" s="294" t="s">
        <v>246</v>
      </c>
      <c r="AF3" s="294" t="s">
        <v>247</v>
      </c>
      <c r="AG3" s="294" t="s">
        <v>248</v>
      </c>
      <c r="AH3" s="294" t="s">
        <v>249</v>
      </c>
      <c r="AI3" s="294" t="s">
        <v>494</v>
      </c>
    </row>
    <row r="4" spans="1:35" ht="63">
      <c r="A4" s="12"/>
      <c r="B4" s="1"/>
      <c r="C4" s="32"/>
      <c r="D4" s="307"/>
      <c r="E4" s="316"/>
      <c r="F4" s="313"/>
      <c r="G4" s="315"/>
      <c r="H4" s="303"/>
      <c r="I4" s="303"/>
      <c r="J4" s="303"/>
      <c r="K4" s="309"/>
      <c r="L4" s="309"/>
      <c r="M4" s="296"/>
      <c r="N4" s="298"/>
      <c r="O4" s="33" t="s">
        <v>84</v>
      </c>
      <c r="P4" s="33" t="s">
        <v>87</v>
      </c>
      <c r="Q4" s="33" t="s">
        <v>288</v>
      </c>
      <c r="R4" s="33" t="s">
        <v>686</v>
      </c>
      <c r="S4" s="33" t="s">
        <v>472</v>
      </c>
      <c r="T4" s="33" t="s">
        <v>717</v>
      </c>
      <c r="U4" s="33"/>
      <c r="V4" s="294"/>
      <c r="W4" s="311"/>
      <c r="X4" s="294"/>
      <c r="Y4" s="294"/>
      <c r="Z4" s="294"/>
      <c r="AA4" s="294"/>
      <c r="AB4" s="294"/>
      <c r="AC4" s="294"/>
      <c r="AD4" s="294"/>
      <c r="AE4" s="294"/>
      <c r="AF4" s="294"/>
      <c r="AG4" s="294"/>
      <c r="AH4" s="294"/>
      <c r="AI4" s="294"/>
    </row>
    <row r="5" spans="1:37" s="14" customFormat="1" ht="56.25">
      <c r="A5" s="13"/>
      <c r="B5" s="25" t="s">
        <v>660</v>
      </c>
      <c r="C5" s="8"/>
      <c r="D5" s="75"/>
      <c r="E5" s="76"/>
      <c r="F5" s="77" t="s">
        <v>377</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809605.23</v>
      </c>
      <c r="AK5" s="268"/>
    </row>
    <row r="6" spans="1:37" s="14" customFormat="1" ht="18.75">
      <c r="A6" s="13"/>
      <c r="B6" s="25"/>
      <c r="C6" s="25"/>
      <c r="D6" s="271" t="s">
        <v>215</v>
      </c>
      <c r="E6" s="271" t="s">
        <v>358</v>
      </c>
      <c r="F6" s="304" t="s">
        <v>216</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474330.51</v>
      </c>
      <c r="AK6" s="268"/>
    </row>
    <row r="7" spans="1:37" s="14" customFormat="1" ht="75">
      <c r="A7" s="13"/>
      <c r="B7" s="38"/>
      <c r="C7" s="38"/>
      <c r="D7" s="272"/>
      <c r="E7" s="272"/>
      <c r="F7" s="305"/>
      <c r="G7" s="88" t="s">
        <v>442</v>
      </c>
      <c r="H7" s="86"/>
      <c r="I7" s="89"/>
      <c r="J7" s="90"/>
      <c r="K7" s="86"/>
      <c r="L7" s="86"/>
      <c r="M7" s="86"/>
      <c r="N7" s="91">
        <v>3110</v>
      </c>
      <c r="O7" s="86"/>
      <c r="P7" s="86"/>
      <c r="Q7" s="46">
        <f>400000+100000</f>
        <v>500000</v>
      </c>
      <c r="R7" s="46"/>
      <c r="S7" s="251" t="s">
        <v>443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72"/>
      <c r="E8" s="272"/>
      <c r="F8" s="305"/>
      <c r="G8" s="88" t="s">
        <v>88</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8"/>
    </row>
    <row r="9" spans="1:37" s="14" customFormat="1" ht="56.25">
      <c r="A9" s="13"/>
      <c r="B9" s="38"/>
      <c r="C9" s="38"/>
      <c r="D9" s="272"/>
      <c r="E9" s="272"/>
      <c r="F9" s="305"/>
      <c r="G9" s="88" t="s">
        <v>89</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72"/>
      <c r="E10" s="272"/>
      <c r="F10" s="305"/>
      <c r="G10" s="88" t="s">
        <v>90</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72"/>
      <c r="E11" s="272"/>
      <c r="F11" s="305"/>
      <c r="G11" s="88" t="s">
        <v>91</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72"/>
      <c r="E12" s="272"/>
      <c r="F12" s="305"/>
      <c r="G12" s="88" t="s">
        <v>740</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72"/>
      <c r="E13" s="272"/>
      <c r="F13" s="305"/>
      <c r="G13" s="88" t="s">
        <v>441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f>
        <v>115895</v>
      </c>
      <c r="AK13" s="268"/>
    </row>
    <row r="14" spans="1:37" s="14" customFormat="1" ht="112.5">
      <c r="A14" s="13"/>
      <c r="B14" s="38"/>
      <c r="C14" s="38"/>
      <c r="D14" s="272"/>
      <c r="E14" s="272"/>
      <c r="F14" s="305"/>
      <c r="G14" s="88" t="s">
        <v>92</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72"/>
      <c r="E15" s="272"/>
      <c r="F15" s="305"/>
      <c r="G15" s="52" t="s">
        <v>93</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72"/>
      <c r="E16" s="272"/>
      <c r="F16" s="305"/>
      <c r="G16" s="52" t="s">
        <v>280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72"/>
      <c r="E17" s="272"/>
      <c r="F17" s="305"/>
      <c r="G17" s="52" t="s">
        <v>599</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72"/>
      <c r="E18" s="272"/>
      <c r="F18" s="305"/>
      <c r="G18" s="52" t="s">
        <v>600</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72"/>
      <c r="E19" s="272"/>
      <c r="F19" s="305"/>
      <c r="G19" s="52" t="s">
        <v>601</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8"/>
    </row>
    <row r="20" spans="1:37" s="14" customFormat="1" ht="75">
      <c r="A20" s="13"/>
      <c r="B20" s="38"/>
      <c r="C20" s="38"/>
      <c r="D20" s="272"/>
      <c r="E20" s="272"/>
      <c r="F20" s="305"/>
      <c r="G20" s="52" t="s">
        <v>602</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72"/>
      <c r="E21" s="272"/>
      <c r="F21" s="305"/>
      <c r="G21" s="250" t="s">
        <v>718</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72"/>
      <c r="E22" s="272"/>
      <c r="F22" s="305"/>
      <c r="G22" s="250" t="s">
        <v>473</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6" t="s">
        <v>355</v>
      </c>
      <c r="E23" s="306" t="s">
        <v>394</v>
      </c>
      <c r="F23" s="317" t="s">
        <v>332</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6"/>
      <c r="E24" s="306"/>
      <c r="F24" s="317"/>
      <c r="G24" s="52" t="s">
        <v>395</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71" t="s">
        <v>217</v>
      </c>
      <c r="E25" s="271" t="s">
        <v>321</v>
      </c>
      <c r="F25" s="304" t="s">
        <v>229</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72"/>
      <c r="E26" s="272"/>
      <c r="F26" s="305"/>
      <c r="G26" s="95" t="s">
        <v>94</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72"/>
      <c r="E27" s="272"/>
      <c r="F27" s="305"/>
      <c r="G27" s="95" t="s">
        <v>474</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581</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71" t="s">
        <v>215</v>
      </c>
      <c r="E29" s="271" t="s">
        <v>358</v>
      </c>
      <c r="F29" s="304" t="s">
        <v>216</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72"/>
      <c r="E30" s="272"/>
      <c r="F30" s="305"/>
      <c r="G30" s="94" t="s">
        <v>603</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72"/>
      <c r="E31" s="272"/>
      <c r="F31" s="305"/>
      <c r="G31" s="94" t="s">
        <v>604</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549</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14081615.65</v>
      </c>
      <c r="AD32" s="34">
        <f t="shared" si="11"/>
        <v>14293821.7</v>
      </c>
      <c r="AE32" s="34">
        <f t="shared" si="11"/>
        <v>3837930.2</v>
      </c>
      <c r="AF32" s="34">
        <f t="shared" si="11"/>
        <v>5218525.91</v>
      </c>
      <c r="AG32" s="34">
        <f t="shared" si="11"/>
        <v>6487614.51</v>
      </c>
      <c r="AH32" s="34">
        <f t="shared" si="11"/>
        <v>8123266</v>
      </c>
      <c r="AI32" s="34">
        <f t="shared" si="11"/>
        <v>30249845.609999996</v>
      </c>
      <c r="AK32" s="268"/>
    </row>
    <row r="33" spans="2:37" ht="18.75">
      <c r="B33" s="19"/>
      <c r="C33" s="9"/>
      <c r="D33" s="271" t="s">
        <v>215</v>
      </c>
      <c r="E33" s="271" t="s">
        <v>358</v>
      </c>
      <c r="F33" s="304" t="s">
        <v>216</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8"/>
    </row>
    <row r="34" spans="2:37" ht="37.5">
      <c r="B34" s="19"/>
      <c r="C34" s="9"/>
      <c r="D34" s="272"/>
      <c r="E34" s="272"/>
      <c r="F34" s="305"/>
      <c r="G34" s="108" t="s">
        <v>605</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72"/>
      <c r="E35" s="272"/>
      <c r="F35" s="305"/>
      <c r="G35" s="108" t="s">
        <v>606</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72"/>
      <c r="E36" s="272"/>
      <c r="F36" s="305"/>
      <c r="G36" s="108" t="s">
        <v>607</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72"/>
      <c r="E37" s="272"/>
      <c r="F37" s="305"/>
      <c r="G37" s="108" t="s">
        <v>608</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72"/>
      <c r="E38" s="272"/>
      <c r="F38" s="305"/>
      <c r="G38" s="108" t="s">
        <v>609</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72"/>
      <c r="E39" s="272"/>
      <c r="F39" s="305"/>
      <c r="G39" s="108" t="s">
        <v>610</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6" t="s">
        <v>218</v>
      </c>
      <c r="E40" s="276" t="s">
        <v>361</v>
      </c>
      <c r="F40" s="273" t="s">
        <v>302</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4632529.05</v>
      </c>
      <c r="AD40" s="49">
        <f t="shared" si="15"/>
        <v>4500418.7</v>
      </c>
      <c r="AE40" s="49">
        <f t="shared" si="15"/>
        <v>1131321.49</v>
      </c>
      <c r="AF40" s="49">
        <f t="shared" si="15"/>
        <v>4752313.91</v>
      </c>
      <c r="AG40" s="49">
        <f t="shared" si="15"/>
        <v>2933351.51</v>
      </c>
      <c r="AH40" s="49">
        <f t="shared" si="15"/>
        <v>1039776.6</v>
      </c>
      <c r="AI40" s="49">
        <f t="shared" si="15"/>
        <v>15663802.12</v>
      </c>
      <c r="AK40" s="268"/>
    </row>
    <row r="41" spans="2:37" ht="37.5">
      <c r="B41" s="24"/>
      <c r="C41" s="24"/>
      <c r="D41" s="277"/>
      <c r="E41" s="277"/>
      <c r="F41" s="274"/>
      <c r="G41" s="108" t="s">
        <v>611</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7"/>
      <c r="E42" s="277"/>
      <c r="F42" s="274"/>
      <c r="G42" s="108" t="s">
        <v>710</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8"/>
    </row>
    <row r="43" spans="2:37" ht="37.5">
      <c r="B43" s="24"/>
      <c r="C43" s="24"/>
      <c r="D43" s="277"/>
      <c r="E43" s="277"/>
      <c r="F43" s="274"/>
      <c r="G43" s="108" t="s">
        <v>499</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7"/>
      <c r="E44" s="277"/>
      <c r="F44" s="274"/>
      <c r="G44" s="108" t="s">
        <v>500</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v>1500</v>
      </c>
      <c r="AD44" s="42">
        <f>145000+135000</f>
        <v>280000</v>
      </c>
      <c r="AE44" s="243"/>
      <c r="AF44" s="42">
        <f>70000-1500</f>
        <v>68500</v>
      </c>
      <c r="AG44" s="42"/>
      <c r="AH44" s="42"/>
      <c r="AI44" s="242">
        <v>1303.2</v>
      </c>
      <c r="AK44" s="268"/>
    </row>
    <row r="45" spans="2:37" ht="56.25">
      <c r="B45" s="24"/>
      <c r="C45" s="24"/>
      <c r="D45" s="277"/>
      <c r="E45" s="277"/>
      <c r="F45" s="274"/>
      <c r="G45" s="108" t="s">
        <v>64</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7"/>
      <c r="E46" s="277"/>
      <c r="F46" s="274"/>
      <c r="G46" s="108" t="s">
        <v>413</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f>
        <v>171277.4</v>
      </c>
      <c r="AK46" s="268"/>
    </row>
    <row r="47" spans="2:37" ht="37.5">
      <c r="B47" s="24"/>
      <c r="C47" s="24"/>
      <c r="D47" s="277"/>
      <c r="E47" s="277"/>
      <c r="F47" s="274"/>
      <c r="G47" s="108" t="s">
        <v>414</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7"/>
      <c r="E48" s="277"/>
      <c r="F48" s="274"/>
      <c r="G48" s="108" t="s">
        <v>705</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8"/>
    </row>
    <row r="49" spans="2:37" ht="37.5">
      <c r="B49" s="24"/>
      <c r="C49" s="24"/>
      <c r="D49" s="277"/>
      <c r="E49" s="277"/>
      <c r="F49" s="274"/>
      <c r="G49" s="108" t="s">
        <v>706</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8"/>
    </row>
    <row r="50" spans="2:37" ht="37.5">
      <c r="B50" s="24"/>
      <c r="C50" s="24"/>
      <c r="D50" s="277"/>
      <c r="E50" s="277"/>
      <c r="F50" s="274"/>
      <c r="G50" s="108" t="s">
        <v>707</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7"/>
      <c r="E51" s="277"/>
      <c r="F51" s="274"/>
      <c r="G51" s="108" t="s">
        <v>103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8"/>
    </row>
    <row r="52" spans="2:37" ht="56.25">
      <c r="B52" s="24"/>
      <c r="C52" s="24"/>
      <c r="D52" s="277"/>
      <c r="E52" s="277"/>
      <c r="F52" s="274"/>
      <c r="G52" s="108" t="s">
        <v>708</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7"/>
      <c r="E53" s="277"/>
      <c r="F53" s="274"/>
      <c r="G53" s="108" t="s">
        <v>60</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8"/>
    </row>
    <row r="54" spans="2:37" ht="37.5">
      <c r="B54" s="24"/>
      <c r="C54" s="24"/>
      <c r="D54" s="277"/>
      <c r="E54" s="277"/>
      <c r="F54" s="274"/>
      <c r="G54" s="108" t="s">
        <v>61</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8"/>
    </row>
    <row r="55" spans="2:37" ht="56.25">
      <c r="B55" s="24"/>
      <c r="C55" s="24"/>
      <c r="D55" s="277"/>
      <c r="E55" s="277"/>
      <c r="F55" s="274"/>
      <c r="G55" s="108" t="s">
        <v>62</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7"/>
      <c r="E56" s="277"/>
      <c r="F56" s="274"/>
      <c r="G56" s="108" t="s">
        <v>63</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8"/>
    </row>
    <row r="57" spans="2:37" ht="37.5">
      <c r="B57" s="24"/>
      <c r="C57" s="24"/>
      <c r="D57" s="277"/>
      <c r="E57" s="277"/>
      <c r="F57" s="274"/>
      <c r="G57" s="108" t="s">
        <v>702</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7"/>
      <c r="E58" s="277"/>
      <c r="F58" s="274"/>
      <c r="G58" s="108" t="s">
        <v>703</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8"/>
    </row>
    <row r="59" spans="2:37" ht="93.75">
      <c r="B59" s="24"/>
      <c r="C59" s="24"/>
      <c r="D59" s="277"/>
      <c r="E59" s="277"/>
      <c r="F59" s="274"/>
      <c r="G59" s="108" t="s">
        <v>704</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7"/>
      <c r="E60" s="277"/>
      <c r="F60" s="274"/>
      <c r="G60" s="108" t="s">
        <v>496</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7"/>
      <c r="E61" s="277"/>
      <c r="F61" s="274"/>
      <c r="G61" s="108" t="s">
        <v>497</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7"/>
      <c r="E62" s="277"/>
      <c r="F62" s="274"/>
      <c r="G62" s="108" t="s">
        <v>498</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8"/>
    </row>
    <row r="63" spans="2:37" ht="75">
      <c r="B63" s="24"/>
      <c r="C63" s="24"/>
      <c r="D63" s="277"/>
      <c r="E63" s="277"/>
      <c r="F63" s="274"/>
      <c r="G63" s="108" t="s">
        <v>690</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v>25000</v>
      </c>
      <c r="AD63" s="42">
        <f>60000-25000</f>
        <v>35000</v>
      </c>
      <c r="AE63" s="42"/>
      <c r="AF63" s="42">
        <v>80000</v>
      </c>
      <c r="AG63" s="42"/>
      <c r="AH63" s="42"/>
      <c r="AI63" s="242"/>
      <c r="AK63" s="268"/>
    </row>
    <row r="64" spans="2:37" ht="37.5">
      <c r="B64" s="24"/>
      <c r="C64" s="24"/>
      <c r="D64" s="277"/>
      <c r="E64" s="277"/>
      <c r="F64" s="274"/>
      <c r="G64" s="108" t="s">
        <v>691</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7"/>
      <c r="E65" s="277"/>
      <c r="F65" s="274"/>
      <c r="G65" s="108" t="s">
        <v>692</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7"/>
      <c r="E66" s="277"/>
      <c r="F66" s="274"/>
      <c r="G66" s="108" t="s">
        <v>516</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7"/>
      <c r="E67" s="277"/>
      <c r="F67" s="274"/>
      <c r="G67" s="108" t="s">
        <v>517</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7"/>
      <c r="E68" s="277"/>
      <c r="F68" s="274"/>
      <c r="G68" s="108" t="s">
        <v>636</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c r="AK68" s="268"/>
    </row>
    <row r="69" spans="2:37" ht="37.5">
      <c r="B69" s="24"/>
      <c r="C69" s="24"/>
      <c r="D69" s="277"/>
      <c r="E69" s="277"/>
      <c r="F69" s="274"/>
      <c r="G69" s="108" t="s">
        <v>518</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7"/>
      <c r="E70" s="277"/>
      <c r="F70" s="274"/>
      <c r="G70" s="108" t="s">
        <v>519</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7"/>
      <c r="E71" s="277"/>
      <c r="F71" s="274"/>
      <c r="G71" s="108" t="s">
        <v>520</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7"/>
      <c r="E72" s="277"/>
      <c r="F72" s="274"/>
      <c r="G72" s="108" t="s">
        <v>521</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7"/>
      <c r="E73" s="277"/>
      <c r="F73" s="274"/>
      <c r="G73" s="108" t="s">
        <v>522</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7"/>
      <c r="E74" s="277"/>
      <c r="F74" s="274"/>
      <c r="G74" s="108" t="s">
        <v>523</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7"/>
      <c r="E75" s="277"/>
      <c r="F75" s="274"/>
      <c r="G75" s="108" t="s">
        <v>524</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7"/>
      <c r="E76" s="277"/>
      <c r="F76" s="274"/>
      <c r="G76" s="108" t="s">
        <v>525</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8"/>
    </row>
    <row r="77" spans="2:37" ht="37.5">
      <c r="B77" s="24"/>
      <c r="C77" s="24"/>
      <c r="D77" s="277"/>
      <c r="E77" s="277"/>
      <c r="F77" s="274"/>
      <c r="G77" s="108" t="s">
        <v>526</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7"/>
      <c r="E78" s="277"/>
      <c r="F78" s="274"/>
      <c r="G78" s="108" t="s">
        <v>527</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c r="AK78" s="268"/>
    </row>
    <row r="79" spans="2:37" ht="56.25">
      <c r="B79" s="24"/>
      <c r="C79" s="24"/>
      <c r="D79" s="277"/>
      <c r="E79" s="277"/>
      <c r="F79" s="274"/>
      <c r="G79" s="108" t="s">
        <v>528</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8"/>
    </row>
    <row r="80" spans="2:37" ht="56.25">
      <c r="B80" s="24"/>
      <c r="C80" s="24"/>
      <c r="D80" s="277"/>
      <c r="E80" s="277"/>
      <c r="F80" s="274"/>
      <c r="G80" s="108" t="s">
        <v>529</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8"/>
    </row>
    <row r="81" spans="2:37" ht="37.5">
      <c r="B81" s="24"/>
      <c r="C81" s="24"/>
      <c r="D81" s="277"/>
      <c r="E81" s="277"/>
      <c r="F81" s="274"/>
      <c r="G81" s="108" t="s">
        <v>530</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7"/>
      <c r="E82" s="277"/>
      <c r="F82" s="274"/>
      <c r="G82" s="108" t="s">
        <v>531</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8"/>
    </row>
    <row r="83" spans="2:37" ht="37.5">
      <c r="B83" s="24"/>
      <c r="C83" s="24"/>
      <c r="D83" s="277"/>
      <c r="E83" s="277"/>
      <c r="F83" s="274"/>
      <c r="G83" s="108" t="s">
        <v>532</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7"/>
      <c r="E84" s="277"/>
      <c r="F84" s="274"/>
      <c r="G84" s="108" t="s">
        <v>533</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7"/>
      <c r="E85" s="277"/>
      <c r="F85" s="274"/>
      <c r="G85" s="108" t="s">
        <v>534</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7"/>
      <c r="E86" s="277"/>
      <c r="F86" s="274"/>
      <c r="G86" s="108" t="s">
        <v>514</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7"/>
      <c r="E87" s="277"/>
      <c r="F87" s="274"/>
      <c r="G87" s="108" t="s">
        <v>504</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8"/>
    </row>
    <row r="88" spans="2:37" ht="56.25">
      <c r="B88" s="24"/>
      <c r="C88" s="24"/>
      <c r="D88" s="277"/>
      <c r="E88" s="277"/>
      <c r="F88" s="274"/>
      <c r="G88" s="108" t="s">
        <v>505</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7"/>
      <c r="E89" s="277"/>
      <c r="F89" s="274"/>
      <c r="G89" s="108" t="s">
        <v>506</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c r="AK89" s="268"/>
    </row>
    <row r="90" spans="2:37" ht="56.25">
      <c r="B90" s="24"/>
      <c r="C90" s="24"/>
      <c r="D90" s="277"/>
      <c r="E90" s="277"/>
      <c r="F90" s="274"/>
      <c r="G90" s="108" t="s">
        <v>507</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7"/>
      <c r="E91" s="277"/>
      <c r="F91" s="274"/>
      <c r="G91" s="108" t="s">
        <v>508</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7"/>
      <c r="E92" s="277"/>
      <c r="F92" s="274"/>
      <c r="G92" s="108" t="s">
        <v>509</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7"/>
      <c r="E93" s="277"/>
      <c r="F93" s="274"/>
      <c r="G93" s="108" t="s">
        <v>510</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8"/>
    </row>
    <row r="94" spans="2:37" ht="37.5">
      <c r="B94" s="24"/>
      <c r="C94" s="24"/>
      <c r="D94" s="277"/>
      <c r="E94" s="277"/>
      <c r="F94" s="274"/>
      <c r="G94" s="108" t="s">
        <v>511</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7"/>
      <c r="E95" s="277"/>
      <c r="F95" s="274"/>
      <c r="G95" s="108" t="s">
        <v>77</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f>
        <v>0</v>
      </c>
      <c r="AD95" s="42">
        <f>100000-100000+26000</f>
        <v>26000</v>
      </c>
      <c r="AE95" s="42"/>
      <c r="AF95" s="42">
        <f>59000</f>
        <v>59000</v>
      </c>
      <c r="AG95" s="42">
        <f>200000-130000</f>
        <v>70000</v>
      </c>
      <c r="AH95" s="42"/>
      <c r="AI95" s="242">
        <f>5805.8+338760.8</f>
        <v>344566.6</v>
      </c>
      <c r="AK95" s="268"/>
    </row>
    <row r="96" spans="2:37" ht="56.25">
      <c r="B96" s="24"/>
      <c r="C96" s="24"/>
      <c r="D96" s="277"/>
      <c r="E96" s="277"/>
      <c r="F96" s="274"/>
      <c r="G96" s="108" t="s">
        <v>78</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8"/>
    </row>
    <row r="97" spans="2:37" ht="37.5">
      <c r="B97" s="24"/>
      <c r="C97" s="24"/>
      <c r="D97" s="277"/>
      <c r="E97" s="277"/>
      <c r="F97" s="274"/>
      <c r="G97" s="108" t="s">
        <v>79</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7"/>
      <c r="E98" s="277"/>
      <c r="F98" s="274"/>
      <c r="G98" s="108" t="s">
        <v>80</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7"/>
      <c r="E99" s="277"/>
      <c r="F99" s="274"/>
      <c r="G99" s="108" t="s">
        <v>81</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7"/>
      <c r="E100" s="277"/>
      <c r="F100" s="274"/>
      <c r="G100" s="108" t="s">
        <v>82</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7"/>
      <c r="E101" s="277"/>
      <c r="F101" s="274"/>
      <c r="G101" s="108" t="s">
        <v>166</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7"/>
      <c r="E102" s="277"/>
      <c r="F102" s="274"/>
      <c r="G102" s="108" t="s">
        <v>59</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7"/>
      <c r="E103" s="277"/>
      <c r="F103" s="274"/>
      <c r="G103" s="108" t="s">
        <v>172</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7"/>
      <c r="E104" s="277"/>
      <c r="F104" s="274"/>
      <c r="G104" s="108" t="s">
        <v>173</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7"/>
      <c r="E105" s="277"/>
      <c r="F105" s="274"/>
      <c r="G105" s="108" t="s">
        <v>174</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8"/>
    </row>
    <row r="106" spans="2:37" ht="37.5">
      <c r="B106" s="24"/>
      <c r="C106" s="24"/>
      <c r="D106" s="277"/>
      <c r="E106" s="277"/>
      <c r="F106" s="274"/>
      <c r="G106" s="108" t="s">
        <v>175</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8"/>
    </row>
    <row r="107" spans="2:37" ht="36" hidden="1">
      <c r="B107" s="24"/>
      <c r="C107" s="24"/>
      <c r="D107" s="277"/>
      <c r="E107" s="277"/>
      <c r="F107" s="274"/>
      <c r="G107" s="108" t="s">
        <v>176</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7"/>
      <c r="E108" s="277"/>
      <c r="F108" s="274"/>
      <c r="G108" s="108" t="s">
        <v>134</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7"/>
      <c r="E109" s="277"/>
      <c r="F109" s="274"/>
      <c r="G109" s="108" t="s">
        <v>177</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8"/>
    </row>
    <row r="110" spans="2:37" ht="56.25">
      <c r="B110" s="24"/>
      <c r="C110" s="24"/>
      <c r="D110" s="277"/>
      <c r="E110" s="277"/>
      <c r="F110" s="274"/>
      <c r="G110" s="108" t="s">
        <v>178</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7"/>
      <c r="E111" s="277"/>
      <c r="F111" s="274"/>
      <c r="G111" s="108" t="s">
        <v>674</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7"/>
      <c r="E112" s="277"/>
      <c r="F112" s="274"/>
      <c r="G112" s="108" t="s">
        <v>675</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8"/>
    </row>
    <row r="113" spans="2:37" ht="37.5">
      <c r="B113" s="24"/>
      <c r="C113" s="24"/>
      <c r="D113" s="277"/>
      <c r="E113" s="277"/>
      <c r="F113" s="274"/>
      <c r="G113" s="108" t="s">
        <v>676</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8"/>
    </row>
    <row r="114" spans="2:37" ht="37.5">
      <c r="B114" s="24"/>
      <c r="C114" s="24"/>
      <c r="D114" s="277"/>
      <c r="E114" s="277"/>
      <c r="F114" s="274"/>
      <c r="G114" s="108" t="s">
        <v>677</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7"/>
      <c r="E115" s="277"/>
      <c r="F115" s="274"/>
      <c r="G115" s="108" t="s">
        <v>678</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8"/>
    </row>
    <row r="116" spans="2:37" ht="56.25">
      <c r="B116" s="24"/>
      <c r="C116" s="24"/>
      <c r="D116" s="277"/>
      <c r="E116" s="277"/>
      <c r="F116" s="274"/>
      <c r="G116" s="108" t="s">
        <v>679</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7"/>
      <c r="E117" s="277"/>
      <c r="F117" s="274"/>
      <c r="G117" s="108" t="s">
        <v>680</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7"/>
      <c r="E118" s="277"/>
      <c r="F118" s="274"/>
      <c r="G118" s="108" t="s">
        <v>681</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f>
        <v>412716.18000000005</v>
      </c>
      <c r="AK118" s="268"/>
    </row>
    <row r="119" spans="2:37" ht="56.25">
      <c r="B119" s="24"/>
      <c r="C119" s="24"/>
      <c r="D119" s="277"/>
      <c r="E119" s="277"/>
      <c r="F119" s="274"/>
      <c r="G119" s="108" t="s">
        <v>682</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7"/>
      <c r="E120" s="277"/>
      <c r="F120" s="274"/>
      <c r="G120" s="108" t="s">
        <v>683</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7"/>
      <c r="E121" s="277"/>
      <c r="F121" s="274"/>
      <c r="G121" s="108" t="s">
        <v>779</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7"/>
      <c r="E122" s="277"/>
      <c r="F122" s="274"/>
      <c r="G122" s="108" t="s">
        <v>780</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7"/>
      <c r="E123" s="277"/>
      <c r="F123" s="274"/>
      <c r="G123" s="108" t="s">
        <v>781</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7"/>
      <c r="E124" s="277"/>
      <c r="F124" s="274"/>
      <c r="G124" s="108" t="s">
        <v>782</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7"/>
      <c r="E125" s="277"/>
      <c r="F125" s="274"/>
      <c r="G125" s="108" t="s">
        <v>783</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7"/>
      <c r="E126" s="277"/>
      <c r="F126" s="274"/>
      <c r="G126" s="108" t="s">
        <v>784</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7"/>
      <c r="E127" s="277"/>
      <c r="F127" s="274"/>
      <c r="G127" s="108" t="s">
        <v>785</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7"/>
      <c r="E128" s="277"/>
      <c r="F128" s="274"/>
      <c r="G128" s="108" t="s">
        <v>786</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7"/>
      <c r="E129" s="277"/>
      <c r="F129" s="274"/>
      <c r="G129" s="108" t="s">
        <v>787</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7"/>
      <c r="E130" s="277"/>
      <c r="F130" s="274"/>
      <c r="G130" s="108" t="s">
        <v>38</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7"/>
      <c r="E131" s="277"/>
      <c r="F131" s="274"/>
      <c r="G131" s="108" t="s">
        <v>39</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8"/>
    </row>
    <row r="132" spans="2:37" ht="37.5">
      <c r="B132" s="24"/>
      <c r="C132" s="24"/>
      <c r="D132" s="277"/>
      <c r="E132" s="277"/>
      <c r="F132" s="274"/>
      <c r="G132" s="108" t="s">
        <v>40</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8"/>
    </row>
    <row r="133" spans="2:37" ht="37.5">
      <c r="B133" s="24"/>
      <c r="C133" s="24"/>
      <c r="D133" s="277"/>
      <c r="E133" s="277"/>
      <c r="F133" s="274"/>
      <c r="G133" s="108" t="s">
        <v>41</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7"/>
      <c r="E134" s="277"/>
      <c r="F134" s="274"/>
      <c r="G134" s="108" t="s">
        <v>790</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8"/>
    </row>
    <row r="135" spans="2:37" ht="56.25">
      <c r="B135" s="24"/>
      <c r="C135" s="24"/>
      <c r="D135" s="277"/>
      <c r="E135" s="277"/>
      <c r="F135" s="274"/>
      <c r="G135" s="108" t="s">
        <v>791</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7"/>
      <c r="E136" s="277"/>
      <c r="F136" s="274"/>
      <c r="G136" s="108" t="s">
        <v>792</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8"/>
    </row>
    <row r="137" spans="2:37" ht="56.25">
      <c r="B137" s="24"/>
      <c r="C137" s="24"/>
      <c r="D137" s="277"/>
      <c r="E137" s="277"/>
      <c r="F137" s="274"/>
      <c r="G137" s="108" t="s">
        <v>793</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8"/>
    </row>
    <row r="138" spans="2:37" ht="56.25">
      <c r="B138" s="24"/>
      <c r="C138" s="24"/>
      <c r="D138" s="277"/>
      <c r="E138" s="277"/>
      <c r="F138" s="274"/>
      <c r="G138" s="108" t="s">
        <v>794</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7"/>
      <c r="E139" s="277"/>
      <c r="F139" s="274"/>
      <c r="G139" s="108" t="s">
        <v>51</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7"/>
      <c r="E140" s="277"/>
      <c r="F140" s="274"/>
      <c r="G140" s="108" t="s">
        <v>799</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7"/>
      <c r="E141" s="277"/>
      <c r="F141" s="274"/>
      <c r="G141" s="108" t="s">
        <v>800</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7"/>
      <c r="E142" s="277"/>
      <c r="F142" s="274"/>
      <c r="G142" s="108" t="s">
        <v>801</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7"/>
      <c r="E143" s="277"/>
      <c r="F143" s="274"/>
      <c r="G143" s="108" t="s">
        <v>802</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7"/>
      <c r="E144" s="277"/>
      <c r="F144" s="274"/>
      <c r="G144" s="108" t="s">
        <v>195</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7"/>
      <c r="E145" s="277"/>
      <c r="F145" s="274"/>
      <c r="G145" s="108" t="s">
        <v>196</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7"/>
      <c r="E146" s="277"/>
      <c r="F146" s="274"/>
      <c r="G146" s="108" t="s">
        <v>197</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7"/>
      <c r="E147" s="277"/>
      <c r="F147" s="274"/>
      <c r="G147" s="108" t="s">
        <v>198</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7"/>
      <c r="E148" s="277"/>
      <c r="F148" s="274"/>
      <c r="G148" s="108" t="s">
        <v>199</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7"/>
      <c r="E149" s="277"/>
      <c r="F149" s="274"/>
      <c r="G149" s="108" t="s">
        <v>535</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7"/>
      <c r="E150" s="277"/>
      <c r="F150" s="274"/>
      <c r="G150" s="108" t="s">
        <v>536</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7"/>
      <c r="E151" s="277"/>
      <c r="F151" s="274"/>
      <c r="G151" s="108" t="s">
        <v>537</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7"/>
      <c r="E152" s="277"/>
      <c r="F152" s="274"/>
      <c r="G152" s="108" t="s">
        <v>538</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7"/>
      <c r="E153" s="277"/>
      <c r="F153" s="274"/>
      <c r="G153" s="108" t="s">
        <v>539</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8"/>
    </row>
    <row r="154" spans="2:37" ht="56.25">
      <c r="B154" s="24"/>
      <c r="C154" s="24"/>
      <c r="D154" s="277"/>
      <c r="E154" s="277"/>
      <c r="F154" s="274"/>
      <c r="G154" s="108" t="s">
        <v>720</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7"/>
      <c r="E155" s="277"/>
      <c r="F155" s="274"/>
      <c r="G155" s="108" t="s">
        <v>540</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8"/>
    </row>
    <row r="156" spans="2:37" ht="37.5">
      <c r="B156" s="24"/>
      <c r="C156" s="24"/>
      <c r="D156" s="277"/>
      <c r="E156" s="277"/>
      <c r="F156" s="274"/>
      <c r="G156" s="108" t="s">
        <v>541</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7"/>
      <c r="E157" s="277"/>
      <c r="F157" s="274"/>
      <c r="G157" s="108" t="s">
        <v>98</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7"/>
      <c r="E158" s="277"/>
      <c r="F158" s="274"/>
      <c r="G158" s="108" t="s">
        <v>99</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7"/>
      <c r="E159" s="277"/>
      <c r="F159" s="274"/>
      <c r="G159" s="108" t="s">
        <v>100</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7"/>
      <c r="E160" s="277"/>
      <c r="F160" s="274"/>
      <c r="G160" s="52" t="s">
        <v>146</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7"/>
      <c r="E161" s="277"/>
      <c r="F161" s="274"/>
      <c r="G161" s="52" t="s">
        <v>147</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7"/>
      <c r="E162" s="277"/>
      <c r="F162" s="274"/>
      <c r="G162" s="52" t="s">
        <v>148</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6" t="s">
        <v>219</v>
      </c>
      <c r="E163" s="276" t="s">
        <v>363</v>
      </c>
      <c r="F163" s="273" t="s">
        <v>362</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2204675.6</v>
      </c>
      <c r="AD163" s="49">
        <f t="shared" si="17"/>
        <v>4324000</v>
      </c>
      <c r="AE163" s="49">
        <f t="shared" si="17"/>
        <v>1419600</v>
      </c>
      <c r="AF163" s="49">
        <f t="shared" si="17"/>
        <v>394212</v>
      </c>
      <c r="AG163" s="49">
        <f t="shared" si="17"/>
        <v>2937963</v>
      </c>
      <c r="AH163" s="49">
        <f t="shared" si="17"/>
        <v>4573489.4</v>
      </c>
      <c r="AI163" s="49">
        <f t="shared" si="17"/>
        <v>6948760.619999998</v>
      </c>
      <c r="AK163" s="268"/>
    </row>
    <row r="164" spans="2:37" ht="37.5">
      <c r="B164" s="19"/>
      <c r="C164" s="19"/>
      <c r="D164" s="277"/>
      <c r="E164" s="277"/>
      <c r="F164" s="274"/>
      <c r="G164" s="108" t="s">
        <v>101</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7"/>
      <c r="E165" s="277"/>
      <c r="F165" s="274"/>
      <c r="G165" s="108" t="s">
        <v>418</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7"/>
      <c r="E166" s="277"/>
      <c r="F166" s="274"/>
      <c r="G166" s="108" t="s">
        <v>275</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7"/>
      <c r="E167" s="277"/>
      <c r="F167" s="274"/>
      <c r="G167" s="108" t="s">
        <v>451</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7"/>
      <c r="E168" s="277"/>
      <c r="F168" s="274"/>
      <c r="G168" s="108" t="s">
        <v>3</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7"/>
      <c r="E169" s="277"/>
      <c r="F169" s="274"/>
      <c r="G169" s="108" t="s">
        <v>4</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7"/>
      <c r="E170" s="277"/>
      <c r="F170" s="274"/>
      <c r="G170" s="108" t="s">
        <v>5</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7"/>
      <c r="E171" s="277"/>
      <c r="F171" s="274"/>
      <c r="G171" s="108" t="s">
        <v>6</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7"/>
      <c r="E172" s="277"/>
      <c r="F172" s="274"/>
      <c r="G172" s="108" t="s">
        <v>276</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77"/>
      <c r="E173" s="277"/>
      <c r="F173" s="274"/>
      <c r="G173" s="108" t="s">
        <v>202</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7"/>
      <c r="E174" s="277"/>
      <c r="F174" s="274"/>
      <c r="G174" s="108" t="s">
        <v>203</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7"/>
      <c r="E175" s="277"/>
      <c r="F175" s="274"/>
      <c r="G175" s="108" t="s">
        <v>757</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7"/>
      <c r="E176" s="277"/>
      <c r="F176" s="274"/>
      <c r="G176" s="108" t="s">
        <v>452</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7"/>
      <c r="E177" s="277"/>
      <c r="F177" s="274"/>
      <c r="G177" s="108" t="s">
        <v>47</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7"/>
      <c r="E178" s="277"/>
      <c r="F178" s="274"/>
      <c r="G178" s="108" t="s">
        <v>48</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7"/>
      <c r="E179" s="277"/>
      <c r="F179" s="274"/>
      <c r="G179" s="108" t="s">
        <v>49</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7"/>
      <c r="E180" s="277"/>
      <c r="F180" s="274"/>
      <c r="G180" s="108" t="s">
        <v>50</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7"/>
      <c r="E181" s="277"/>
      <c r="F181" s="274"/>
      <c r="G181" s="108" t="s">
        <v>453</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7"/>
      <c r="E182" s="277"/>
      <c r="F182" s="274"/>
      <c r="G182" s="108" t="s">
        <v>450</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7"/>
      <c r="E183" s="277"/>
      <c r="F183" s="274"/>
      <c r="G183" s="108" t="s">
        <v>654</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7"/>
      <c r="E184" s="277"/>
      <c r="F184" s="274"/>
      <c r="G184" s="108" t="s">
        <v>475</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7"/>
      <c r="E185" s="277"/>
      <c r="F185" s="274"/>
      <c r="G185" s="108" t="s">
        <v>476</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8"/>
    </row>
    <row r="186" spans="2:37" ht="36" hidden="1">
      <c r="B186" s="19"/>
      <c r="C186" s="19"/>
      <c r="D186" s="277"/>
      <c r="E186" s="277"/>
      <c r="F186" s="274"/>
      <c r="G186" s="108" t="s">
        <v>477</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7"/>
      <c r="E187" s="277"/>
      <c r="F187" s="274"/>
      <c r="G187" s="108" t="s">
        <v>135</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7"/>
      <c r="E188" s="277"/>
      <c r="F188" s="274"/>
      <c r="G188" s="108" t="s">
        <v>478</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77"/>
      <c r="E189" s="277"/>
      <c r="F189" s="274"/>
      <c r="G189" s="108" t="s">
        <v>52</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7"/>
      <c r="E190" s="277"/>
      <c r="F190" s="274"/>
      <c r="G190" s="108" t="s">
        <v>53</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7"/>
      <c r="E191" s="277"/>
      <c r="F191" s="274"/>
      <c r="G191" s="108" t="s">
        <v>482</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7"/>
      <c r="E192" s="277"/>
      <c r="F192" s="274"/>
      <c r="G192" s="108" t="s">
        <v>483</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7"/>
      <c r="E193" s="277"/>
      <c r="F193" s="274"/>
      <c r="G193" s="108" t="s">
        <v>484</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8"/>
    </row>
    <row r="194" spans="2:37" ht="56.25">
      <c r="B194" s="19"/>
      <c r="C194" s="19"/>
      <c r="D194" s="277"/>
      <c r="E194" s="277"/>
      <c r="F194" s="274"/>
      <c r="G194" s="108" t="s">
        <v>485</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7"/>
      <c r="E195" s="277"/>
      <c r="F195" s="274"/>
      <c r="G195" s="108" t="s">
        <v>486</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8"/>
    </row>
    <row r="196" spans="2:37" ht="37.5">
      <c r="B196" s="19"/>
      <c r="C196" s="19"/>
      <c r="D196" s="277"/>
      <c r="E196" s="277"/>
      <c r="F196" s="274"/>
      <c r="G196" s="108" t="s">
        <v>487</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7"/>
      <c r="E197" s="277"/>
      <c r="F197" s="274"/>
      <c r="G197" s="108" t="s">
        <v>36</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7"/>
      <c r="E198" s="277"/>
      <c r="F198" s="274"/>
      <c r="G198" s="108" t="s">
        <v>37</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8"/>
    </row>
    <row r="199" spans="2:37" ht="75">
      <c r="B199" s="19"/>
      <c r="C199" s="19"/>
      <c r="D199" s="277"/>
      <c r="E199" s="277"/>
      <c r="F199" s="274"/>
      <c r="G199" s="108" t="s">
        <v>30</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8"/>
    </row>
    <row r="200" spans="2:37" ht="37.5">
      <c r="B200" s="19"/>
      <c r="C200" s="19"/>
      <c r="D200" s="277"/>
      <c r="E200" s="277"/>
      <c r="F200" s="274"/>
      <c r="G200" s="108" t="s">
        <v>31</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35"/>
      <c r="AK200" s="268"/>
    </row>
    <row r="201" spans="2:37" ht="37.5">
      <c r="B201" s="19"/>
      <c r="C201" s="19"/>
      <c r="D201" s="277"/>
      <c r="E201" s="277"/>
      <c r="F201" s="274"/>
      <c r="G201" s="108" t="s">
        <v>32</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7"/>
      <c r="E202" s="277"/>
      <c r="F202" s="274"/>
      <c r="G202" s="108" t="s">
        <v>33</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7"/>
      <c r="E203" s="277"/>
      <c r="F203" s="274"/>
      <c r="G203" s="108" t="s">
        <v>544</v>
      </c>
      <c r="H203" s="50"/>
      <c r="I203" s="92"/>
      <c r="J203" s="117"/>
      <c r="K203" s="35"/>
      <c r="L203" s="35"/>
      <c r="M203" s="35"/>
      <c r="N203" s="91">
        <v>3132</v>
      </c>
      <c r="O203" s="35"/>
      <c r="P203" s="121"/>
      <c r="Q203" s="50">
        <v>82149</v>
      </c>
      <c r="R203" s="50"/>
      <c r="S203" s="50"/>
      <c r="T203" s="50" t="s">
        <v>625</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7"/>
      <c r="E204" s="277"/>
      <c r="F204" s="274"/>
      <c r="G204" s="108" t="s">
        <v>463</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7"/>
      <c r="E205" s="277"/>
      <c r="F205" s="274"/>
      <c r="G205" s="108" t="s">
        <v>42</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8"/>
    </row>
    <row r="206" spans="2:37" ht="75">
      <c r="B206" s="19"/>
      <c r="C206" s="19"/>
      <c r="D206" s="277"/>
      <c r="E206" s="277"/>
      <c r="F206" s="274"/>
      <c r="G206" s="108" t="s">
        <v>43</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7"/>
      <c r="E207" s="277"/>
      <c r="F207" s="274"/>
      <c r="G207" s="108" t="s">
        <v>479</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8"/>
    </row>
    <row r="208" spans="2:37" ht="56.25">
      <c r="B208" s="19"/>
      <c r="C208" s="19"/>
      <c r="D208" s="277"/>
      <c r="E208" s="277"/>
      <c r="F208" s="274"/>
      <c r="G208" s="108" t="s">
        <v>480</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8"/>
    </row>
    <row r="209" spans="2:37" ht="75">
      <c r="B209" s="19"/>
      <c r="C209" s="19"/>
      <c r="D209" s="277"/>
      <c r="E209" s="277"/>
      <c r="F209" s="274"/>
      <c r="G209" s="108" t="s">
        <v>481</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7"/>
      <c r="E210" s="277"/>
      <c r="F210" s="274"/>
      <c r="G210" s="108" t="s">
        <v>141</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8"/>
    </row>
    <row r="211" spans="2:37" ht="56.25">
      <c r="B211" s="19"/>
      <c r="C211" s="19"/>
      <c r="D211" s="277"/>
      <c r="E211" s="277"/>
      <c r="F211" s="274"/>
      <c r="G211" s="108" t="s">
        <v>142</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8"/>
    </row>
    <row r="212" spans="2:37" ht="75">
      <c r="B212" s="19"/>
      <c r="C212" s="19"/>
      <c r="D212" s="277"/>
      <c r="E212" s="277"/>
      <c r="F212" s="274"/>
      <c r="G212" s="108" t="s">
        <v>7</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7"/>
      <c r="E213" s="277"/>
      <c r="F213" s="274"/>
      <c r="G213" s="108" t="s">
        <v>8</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7"/>
      <c r="E214" s="277"/>
      <c r="F214" s="274"/>
      <c r="G214" s="108" t="s">
        <v>9</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7"/>
      <c r="E215" s="277"/>
      <c r="F215" s="274"/>
      <c r="G215" s="108" t="s">
        <v>10</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35"/>
      <c r="AK215" s="268"/>
    </row>
    <row r="216" spans="2:37" ht="93.75">
      <c r="B216" s="19"/>
      <c r="C216" s="19"/>
      <c r="D216" s="277"/>
      <c r="E216" s="277"/>
      <c r="F216" s="274"/>
      <c r="G216" s="108" t="s">
        <v>11</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7"/>
      <c r="E217" s="277"/>
      <c r="F217" s="274"/>
      <c r="G217" s="108" t="s">
        <v>12</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7"/>
      <c r="E218" s="277"/>
      <c r="F218" s="274"/>
      <c r="G218" s="108" t="s">
        <v>13</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7"/>
      <c r="E219" s="277"/>
      <c r="F219" s="274"/>
      <c r="G219" s="108" t="s">
        <v>14</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77"/>
      <c r="E220" s="277"/>
      <c r="F220" s="274"/>
      <c r="G220" s="108" t="s">
        <v>15</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8"/>
    </row>
    <row r="221" spans="2:37" ht="56.25">
      <c r="B221" s="19"/>
      <c r="C221" s="19"/>
      <c r="D221" s="277"/>
      <c r="E221" s="277"/>
      <c r="F221" s="274"/>
      <c r="G221" s="108" t="s">
        <v>16</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8"/>
    </row>
    <row r="222" spans="2:37" ht="56.25">
      <c r="B222" s="19"/>
      <c r="C222" s="19"/>
      <c r="D222" s="277"/>
      <c r="E222" s="277"/>
      <c r="F222" s="274"/>
      <c r="G222" s="108" t="s">
        <v>17</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8"/>
    </row>
    <row r="223" spans="2:37" ht="37.5">
      <c r="B223" s="19"/>
      <c r="C223" s="19"/>
      <c r="D223" s="277"/>
      <c r="E223" s="277"/>
      <c r="F223" s="274"/>
      <c r="G223" s="108" t="s">
        <v>18</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7"/>
      <c r="E224" s="277"/>
      <c r="F224" s="274"/>
      <c r="G224" s="108" t="s">
        <v>19</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7"/>
      <c r="E225" s="277"/>
      <c r="F225" s="274"/>
      <c r="G225" s="108" t="s">
        <v>20</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7"/>
      <c r="E226" s="277"/>
      <c r="F226" s="274"/>
      <c r="G226" s="108" t="s">
        <v>21</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8"/>
    </row>
    <row r="227" spans="2:37" ht="56.25">
      <c r="B227" s="19"/>
      <c r="C227" s="19"/>
      <c r="D227" s="277"/>
      <c r="E227" s="277"/>
      <c r="F227" s="274"/>
      <c r="G227" s="108" t="s">
        <v>22</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8"/>
    </row>
    <row r="228" spans="2:37" ht="37.5">
      <c r="B228" s="19"/>
      <c r="C228" s="19"/>
      <c r="D228" s="277"/>
      <c r="E228" s="277"/>
      <c r="F228" s="274"/>
      <c r="G228" s="108" t="s">
        <v>23</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f>
        <v>48639</v>
      </c>
      <c r="AK228" s="268"/>
    </row>
    <row r="229" spans="2:37" ht="37.5">
      <c r="B229" s="19"/>
      <c r="C229" s="19"/>
      <c r="D229" s="277"/>
      <c r="E229" s="277"/>
      <c r="F229" s="274"/>
      <c r="G229" s="108" t="s">
        <v>24</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77"/>
      <c r="E230" s="277"/>
      <c r="F230" s="274"/>
      <c r="G230" s="108" t="s">
        <v>25</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f>
        <v>0</v>
      </c>
      <c r="AD230" s="42">
        <v>50000</v>
      </c>
      <c r="AE230" s="42"/>
      <c r="AF230" s="42"/>
      <c r="AG230" s="42">
        <v>100000</v>
      </c>
      <c r="AH230" s="42">
        <v>110000</v>
      </c>
      <c r="AI230" s="50">
        <f>248117.5</f>
        <v>248117.5</v>
      </c>
      <c r="AK230" s="268"/>
    </row>
    <row r="231" spans="2:37" ht="37.5">
      <c r="B231" s="19"/>
      <c r="C231" s="19"/>
      <c r="D231" s="277"/>
      <c r="E231" s="277"/>
      <c r="F231" s="274"/>
      <c r="G231" s="108" t="s">
        <v>26</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7"/>
      <c r="E232" s="277"/>
      <c r="F232" s="274"/>
      <c r="G232" s="108" t="s">
        <v>27</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7"/>
      <c r="E233" s="277"/>
      <c r="F233" s="274"/>
      <c r="G233" s="108" t="s">
        <v>28</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8"/>
    </row>
    <row r="234" spans="2:37" ht="93.75">
      <c r="B234" s="19"/>
      <c r="C234" s="19"/>
      <c r="D234" s="277"/>
      <c r="E234" s="277"/>
      <c r="F234" s="274"/>
      <c r="G234" s="108" t="s">
        <v>149</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8"/>
    </row>
    <row r="235" spans="2:37" ht="56.25">
      <c r="B235" s="19"/>
      <c r="C235" s="19"/>
      <c r="D235" s="277"/>
      <c r="E235" s="277"/>
      <c r="F235" s="274"/>
      <c r="G235" s="108" t="s">
        <v>150</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8"/>
    </row>
    <row r="236" spans="2:37" ht="36" hidden="1">
      <c r="B236" s="19"/>
      <c r="C236" s="19"/>
      <c r="D236" s="277"/>
      <c r="E236" s="277"/>
      <c r="F236" s="274"/>
      <c r="G236" s="108" t="s">
        <v>151</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7"/>
      <c r="E237" s="277"/>
      <c r="F237" s="274"/>
      <c r="G237" s="108" t="s">
        <v>152</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8"/>
    </row>
    <row r="238" spans="2:37" ht="37.5">
      <c r="B238" s="19"/>
      <c r="C238" s="19"/>
      <c r="D238" s="277"/>
      <c r="E238" s="277"/>
      <c r="F238" s="274"/>
      <c r="G238" s="108" t="s">
        <v>719</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c r="AK238" s="268"/>
    </row>
    <row r="239" spans="2:37" ht="37.5">
      <c r="B239" s="19"/>
      <c r="C239" s="19"/>
      <c r="D239" s="277"/>
      <c r="E239" s="277"/>
      <c r="F239" s="274"/>
      <c r="G239" s="108" t="s">
        <v>153</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8"/>
    </row>
    <row r="240" spans="2:37" ht="37.5">
      <c r="B240" s="19"/>
      <c r="C240" s="19"/>
      <c r="D240" s="277"/>
      <c r="E240" s="277"/>
      <c r="F240" s="274"/>
      <c r="G240" s="108" t="s">
        <v>154</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7"/>
      <c r="E241" s="277"/>
      <c r="F241" s="274"/>
      <c r="G241" s="108" t="s">
        <v>155</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7"/>
      <c r="E242" s="277"/>
      <c r="F242" s="274"/>
      <c r="G242" s="108" t="s">
        <v>156</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7"/>
      <c r="E243" s="277"/>
      <c r="F243" s="274"/>
      <c r="G243" s="108" t="s">
        <v>157</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7"/>
      <c r="E244" s="277"/>
      <c r="F244" s="274"/>
      <c r="G244" s="108" t="s">
        <v>158</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8"/>
    </row>
    <row r="245" spans="2:37" ht="36" hidden="1">
      <c r="B245" s="19"/>
      <c r="C245" s="19"/>
      <c r="D245" s="277"/>
      <c r="E245" s="277"/>
      <c r="F245" s="274"/>
      <c r="G245" s="108" t="s">
        <v>159</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7"/>
      <c r="E246" s="277"/>
      <c r="F246" s="274"/>
      <c r="G246" s="108" t="s">
        <v>612</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7"/>
      <c r="E247" s="277"/>
      <c r="F247" s="274"/>
      <c r="G247" s="108" t="s">
        <v>613</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7"/>
      <c r="E248" s="277"/>
      <c r="F248" s="274"/>
      <c r="G248" s="52" t="s">
        <v>201</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9" t="s">
        <v>220</v>
      </c>
      <c r="E249" s="279" t="s">
        <v>323</v>
      </c>
      <c r="F249" s="273" t="s">
        <v>471</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1053365</v>
      </c>
      <c r="AK249" s="268"/>
    </row>
    <row r="250" spans="2:37" ht="131.25">
      <c r="B250" s="19"/>
      <c r="C250" s="19"/>
      <c r="D250" s="280"/>
      <c r="E250" s="280"/>
      <c r="F250" s="274"/>
      <c r="G250" s="94" t="s">
        <v>723</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280"/>
      <c r="E251" s="280"/>
      <c r="F251" s="274"/>
      <c r="G251" s="94" t="s">
        <v>724</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280"/>
      <c r="E252" s="280"/>
      <c r="F252" s="274"/>
      <c r="G252" s="94" t="s">
        <v>711</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280"/>
      <c r="E253" s="280"/>
      <c r="F253" s="274"/>
      <c r="G253" s="94" t="s">
        <v>637</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8"/>
    </row>
    <row r="254" spans="2:37" ht="37.5">
      <c r="B254" s="19"/>
      <c r="C254" s="19"/>
      <c r="D254" s="280"/>
      <c r="E254" s="280"/>
      <c r="F254" s="274"/>
      <c r="G254" s="108" t="s">
        <v>638</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280"/>
      <c r="E255" s="280"/>
      <c r="F255" s="274"/>
      <c r="G255" s="94" t="s">
        <v>639</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280"/>
      <c r="E256" s="280"/>
      <c r="F256" s="274"/>
      <c r="G256" s="94" t="s">
        <v>291</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280"/>
      <c r="E257" s="280"/>
      <c r="F257" s="274"/>
      <c r="G257" s="94" t="s">
        <v>292</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280"/>
      <c r="E258" s="280"/>
      <c r="F258" s="274"/>
      <c r="G258" s="94" t="s">
        <v>293</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280"/>
      <c r="E259" s="280"/>
      <c r="F259" s="274"/>
      <c r="G259" s="94" t="s">
        <v>755</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280"/>
      <c r="E260" s="280"/>
      <c r="F260" s="274"/>
      <c r="G260" s="94" t="s">
        <v>572</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280"/>
      <c r="E261" s="280"/>
      <c r="F261" s="274"/>
      <c r="G261" s="94" t="s">
        <v>573</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280"/>
      <c r="E262" s="280"/>
      <c r="F262" s="274"/>
      <c r="G262" s="94" t="s">
        <v>144</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280"/>
      <c r="E263" s="280"/>
      <c r="F263" s="274"/>
      <c r="G263" s="94" t="s">
        <v>574</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280"/>
      <c r="E264" s="280"/>
      <c r="F264" s="274"/>
      <c r="G264" s="94" t="s">
        <v>575</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280"/>
      <c r="E265" s="280"/>
      <c r="F265" s="274"/>
      <c r="G265" s="94" t="s">
        <v>289</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8"/>
    </row>
    <row r="266" spans="2:37" ht="37.5">
      <c r="B266" s="19"/>
      <c r="C266" s="19"/>
      <c r="D266" s="280"/>
      <c r="E266" s="280"/>
      <c r="F266" s="274"/>
      <c r="G266" s="94" t="s">
        <v>133</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280"/>
      <c r="E267" s="280"/>
      <c r="F267" s="274"/>
      <c r="G267" s="94" t="s">
        <v>264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286" t="s">
        <v>290</v>
      </c>
      <c r="E268" s="286" t="s">
        <v>137</v>
      </c>
      <c r="F268" s="281" t="s">
        <v>294</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8"/>
    </row>
    <row r="269" spans="2:37" ht="93.75">
      <c r="B269" s="19"/>
      <c r="C269" s="19"/>
      <c r="D269" s="286"/>
      <c r="E269" s="286"/>
      <c r="F269" s="281"/>
      <c r="G269" s="108" t="s">
        <v>295</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9" t="s">
        <v>221</v>
      </c>
      <c r="E270" s="279" t="s">
        <v>137</v>
      </c>
      <c r="F270" s="273" t="s">
        <v>136</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8"/>
    </row>
    <row r="271" spans="2:37" ht="75">
      <c r="B271" s="19"/>
      <c r="C271" s="19"/>
      <c r="D271" s="280"/>
      <c r="E271" s="280"/>
      <c r="F271" s="274"/>
      <c r="G271" s="129" t="s">
        <v>296</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280"/>
      <c r="E272" s="280"/>
      <c r="F272" s="274"/>
      <c r="G272" s="129" t="s">
        <v>297</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9" t="s">
        <v>342</v>
      </c>
      <c r="E273" s="279" t="s">
        <v>341</v>
      </c>
      <c r="F273" s="273" t="s">
        <v>229</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8"/>
    </row>
    <row r="274" spans="2:37" ht="56.25">
      <c r="B274" s="19"/>
      <c r="C274" s="19"/>
      <c r="D274" s="280"/>
      <c r="E274" s="280"/>
      <c r="F274" s="274"/>
      <c r="G274" s="94" t="s">
        <v>298</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280"/>
      <c r="E275" s="280"/>
      <c r="F275" s="274"/>
      <c r="G275" s="94" t="s">
        <v>655</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280"/>
      <c r="E276" s="280"/>
      <c r="F276" s="274"/>
      <c r="G276" s="94" t="s">
        <v>656</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280"/>
      <c r="E277" s="280"/>
      <c r="F277" s="274"/>
      <c r="G277" s="94" t="s">
        <v>657</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6" t="s">
        <v>343</v>
      </c>
      <c r="E278" s="276" t="s">
        <v>346</v>
      </c>
      <c r="F278" s="273" t="s">
        <v>222</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469339.9</v>
      </c>
      <c r="AK278" s="268"/>
    </row>
    <row r="279" spans="2:37" ht="37.5">
      <c r="B279" s="24"/>
      <c r="C279" s="24"/>
      <c r="D279" s="277"/>
      <c r="E279" s="277"/>
      <c r="F279" s="274"/>
      <c r="G279" s="108" t="s">
        <v>658</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7"/>
      <c r="E280" s="277"/>
      <c r="F280" s="274"/>
      <c r="G280" s="129" t="s">
        <v>659</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7"/>
      <c r="E281" s="277"/>
      <c r="F281" s="274"/>
      <c r="G281" s="129" t="s">
        <v>277</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7"/>
      <c r="E282" s="277"/>
      <c r="F282" s="274"/>
      <c r="G282" s="108" t="s">
        <v>208</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7"/>
      <c r="E283" s="277"/>
      <c r="F283" s="274"/>
      <c r="G283" s="108" t="s">
        <v>119</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8"/>
    </row>
    <row r="284" spans="2:37" ht="37.5">
      <c r="B284" s="24"/>
      <c r="C284" s="24"/>
      <c r="D284" s="277"/>
      <c r="E284" s="277"/>
      <c r="F284" s="274"/>
      <c r="G284" s="130" t="s">
        <v>120</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287" t="s">
        <v>121</v>
      </c>
      <c r="E285" s="286" t="s">
        <v>346</v>
      </c>
      <c r="F285" s="281" t="s">
        <v>122</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8"/>
    </row>
    <row r="286" spans="2:37" ht="56.25">
      <c r="B286" s="24"/>
      <c r="C286" s="24"/>
      <c r="D286" s="287"/>
      <c r="E286" s="286"/>
      <c r="F286" s="281"/>
      <c r="G286" s="130" t="s">
        <v>123</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287"/>
      <c r="E287" s="286"/>
      <c r="F287" s="281"/>
      <c r="G287" s="130" t="s">
        <v>124</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287"/>
      <c r="E288" s="286"/>
      <c r="F288" s="281"/>
      <c r="G288" s="130" t="s">
        <v>125</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287"/>
      <c r="E289" s="286"/>
      <c r="F289" s="281"/>
      <c r="G289" s="130" t="s">
        <v>349</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287"/>
      <c r="E290" s="286"/>
      <c r="F290" s="281"/>
      <c r="G290" s="130" t="s">
        <v>350</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287"/>
      <c r="E291" s="286"/>
      <c r="F291" s="281"/>
      <c r="G291" s="130" t="s">
        <v>126</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287"/>
      <c r="E292" s="286"/>
      <c r="F292" s="281"/>
      <c r="G292" s="130" t="s">
        <v>127</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287"/>
      <c r="E293" s="286"/>
      <c r="F293" s="281"/>
      <c r="G293" s="130" t="s">
        <v>300</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287"/>
      <c r="E294" s="286"/>
      <c r="F294" s="281"/>
      <c r="G294" s="130" t="s">
        <v>301</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287"/>
      <c r="E295" s="286"/>
      <c r="F295" s="281"/>
      <c r="G295" s="130" t="s">
        <v>725</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287"/>
      <c r="E296" s="286"/>
      <c r="F296" s="281"/>
      <c r="G296" s="130" t="s">
        <v>726</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287"/>
      <c r="E297" s="286"/>
      <c r="F297" s="281"/>
      <c r="G297" s="130" t="s">
        <v>727</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287"/>
      <c r="E298" s="286"/>
      <c r="F298" s="281"/>
      <c r="G298" s="130" t="s">
        <v>728</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287"/>
      <c r="E299" s="286"/>
      <c r="F299" s="281"/>
      <c r="G299" s="130" t="s">
        <v>729</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287"/>
      <c r="E300" s="286"/>
      <c r="F300" s="281"/>
      <c r="G300" s="130" t="s">
        <v>139</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9" t="s">
        <v>344</v>
      </c>
      <c r="E301" s="279" t="s">
        <v>347</v>
      </c>
      <c r="F301" s="273" t="s">
        <v>578</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8"/>
    </row>
    <row r="302" spans="2:37" ht="37.5">
      <c r="B302" s="19"/>
      <c r="C302" s="19"/>
      <c r="D302" s="280"/>
      <c r="E302" s="280"/>
      <c r="F302" s="274"/>
      <c r="G302" s="130" t="s">
        <v>140</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280"/>
      <c r="E303" s="280"/>
      <c r="F303" s="274"/>
      <c r="G303" s="130" t="s">
        <v>561</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280"/>
      <c r="E304" s="280"/>
      <c r="F304" s="274"/>
      <c r="G304" s="130" t="s">
        <v>562</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280"/>
      <c r="E305" s="280"/>
      <c r="F305" s="274"/>
      <c r="G305" s="130" t="s">
        <v>563</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280"/>
      <c r="E306" s="280"/>
      <c r="F306" s="274"/>
      <c r="G306" s="130" t="s">
        <v>564</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280"/>
      <c r="E307" s="280"/>
      <c r="F307" s="274"/>
      <c r="G307" s="130" t="s">
        <v>567</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280"/>
      <c r="E308" s="280"/>
      <c r="F308" s="274"/>
      <c r="G308" s="130" t="s">
        <v>568</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280"/>
      <c r="E309" s="280"/>
      <c r="F309" s="274"/>
      <c r="G309" s="130" t="s">
        <v>569</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280"/>
      <c r="E310" s="280"/>
      <c r="F310" s="274"/>
      <c r="G310" s="94" t="s">
        <v>570</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280"/>
      <c r="E311" s="280"/>
      <c r="F311" s="274"/>
      <c r="G311" s="94" t="s">
        <v>571</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280"/>
      <c r="E312" s="280"/>
      <c r="F312" s="274"/>
      <c r="G312" s="94" t="s">
        <v>128</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6" t="s">
        <v>345</v>
      </c>
      <c r="E313" s="276" t="s">
        <v>323</v>
      </c>
      <c r="F313" s="273" t="s">
        <v>322</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911176</v>
      </c>
      <c r="AD313" s="49">
        <f t="shared" si="33"/>
        <v>274184</v>
      </c>
      <c r="AE313" s="49">
        <f t="shared" si="33"/>
        <v>0</v>
      </c>
      <c r="AF313" s="49">
        <f t="shared" si="33"/>
        <v>0</v>
      </c>
      <c r="AG313" s="49">
        <f t="shared" si="33"/>
        <v>0</v>
      </c>
      <c r="AH313" s="49">
        <f t="shared" si="33"/>
        <v>100000</v>
      </c>
      <c r="AI313" s="49">
        <f t="shared" si="33"/>
        <v>627647.02</v>
      </c>
      <c r="AK313" s="268"/>
    </row>
    <row r="314" spans="2:37" ht="37.5">
      <c r="B314" s="24"/>
      <c r="C314" s="24"/>
      <c r="D314" s="277"/>
      <c r="E314" s="277"/>
      <c r="F314" s="274"/>
      <c r="G314" s="108" t="s">
        <v>129</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7"/>
      <c r="E315" s="277"/>
      <c r="F315" s="274"/>
      <c r="G315" s="108" t="s">
        <v>130</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7"/>
      <c r="E316" s="277"/>
      <c r="F316" s="274"/>
      <c r="G316" s="108" t="s">
        <v>131</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7"/>
      <c r="E317" s="277"/>
      <c r="F317" s="274"/>
      <c r="G317" s="108" t="s">
        <v>211</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7"/>
      <c r="E318" s="277"/>
      <c r="F318" s="274"/>
      <c r="G318" s="108" t="s">
        <v>212</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7"/>
      <c r="E319" s="277"/>
      <c r="F319" s="274"/>
      <c r="G319" s="108" t="s">
        <v>213</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7"/>
      <c r="E320" s="277"/>
      <c r="F320" s="274"/>
      <c r="G320" s="108" t="s">
        <v>214</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7"/>
      <c r="E321" s="277"/>
      <c r="F321" s="274"/>
      <c r="G321" s="108" t="s">
        <v>552</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7"/>
      <c r="E322" s="277"/>
      <c r="F322" s="274"/>
      <c r="G322" s="108" t="s">
        <v>553</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7"/>
      <c r="E323" s="277"/>
      <c r="F323" s="274"/>
      <c r="G323" s="108" t="s">
        <v>554</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7"/>
      <c r="E324" s="277"/>
      <c r="F324" s="274"/>
      <c r="G324" s="108" t="s">
        <v>555</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7"/>
      <c r="E325" s="277"/>
      <c r="F325" s="274"/>
      <c r="G325" s="108" t="s">
        <v>556</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7"/>
      <c r="E326" s="277"/>
      <c r="F326" s="274"/>
      <c r="G326" s="108" t="s">
        <v>233</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7"/>
      <c r="E327" s="277"/>
      <c r="F327" s="274"/>
      <c r="G327" s="108" t="s">
        <v>234</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7"/>
      <c r="E328" s="277"/>
      <c r="F328" s="274"/>
      <c r="G328" s="108" t="s">
        <v>235</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f>
        <v>162317.8</v>
      </c>
      <c r="AK328" s="268"/>
    </row>
    <row r="329" spans="2:37" ht="75">
      <c r="B329" s="24"/>
      <c r="C329" s="24"/>
      <c r="D329" s="277"/>
      <c r="E329" s="277"/>
      <c r="F329" s="274"/>
      <c r="G329" s="108" t="s">
        <v>543</v>
      </c>
      <c r="H329" s="111"/>
      <c r="I329" s="123"/>
      <c r="J329" s="113"/>
      <c r="K329" s="114"/>
      <c r="L329" s="114"/>
      <c r="M329" s="114"/>
      <c r="N329" s="91">
        <v>3132</v>
      </c>
      <c r="O329" s="132"/>
      <c r="P329" s="132"/>
      <c r="Q329" s="53">
        <v>150000</v>
      </c>
      <c r="R329" s="53"/>
      <c r="S329" s="53">
        <v>40000</v>
      </c>
      <c r="T329" s="53" t="s">
        <v>625</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7"/>
      <c r="E330" s="277"/>
      <c r="F330" s="274"/>
      <c r="G330" s="108" t="s">
        <v>252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7"/>
      <c r="E331" s="277"/>
      <c r="F331" s="274"/>
      <c r="G331" s="130" t="s">
        <v>253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8"/>
    </row>
    <row r="332" spans="2:37" ht="37.5">
      <c r="B332" s="24"/>
      <c r="C332" s="24"/>
      <c r="D332" s="277"/>
      <c r="E332" s="277"/>
      <c r="F332" s="274"/>
      <c r="G332" s="130" t="s">
        <v>254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7"/>
      <c r="E333" s="277"/>
      <c r="F333" s="274"/>
      <c r="G333" s="130" t="s">
        <v>255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77"/>
      <c r="E334" s="277"/>
      <c r="F334" s="274"/>
      <c r="G334" s="130" t="s">
        <v>256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76" t="s">
        <v>596</v>
      </c>
      <c r="E335" s="276" t="s">
        <v>324</v>
      </c>
      <c r="F335" s="273" t="s">
        <v>426</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278"/>
      <c r="E336" s="278"/>
      <c r="F336" s="275"/>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6" t="s">
        <v>325</v>
      </c>
      <c r="E337" s="276" t="s">
        <v>328</v>
      </c>
      <c r="F337" s="273" t="s">
        <v>329</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406304.97</v>
      </c>
      <c r="AK337" s="268"/>
    </row>
    <row r="338" spans="2:37" ht="56.25">
      <c r="B338" s="24"/>
      <c r="C338" s="24"/>
      <c r="D338" s="277"/>
      <c r="E338" s="277"/>
      <c r="F338" s="274"/>
      <c r="G338" s="108" t="s">
        <v>257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7"/>
      <c r="E339" s="277"/>
      <c r="F339" s="274"/>
      <c r="G339" s="108" t="s">
        <v>348</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7"/>
      <c r="E340" s="277"/>
      <c r="F340" s="274"/>
      <c r="G340" s="130" t="s">
        <v>370</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7"/>
      <c r="E341" s="277"/>
      <c r="F341" s="274"/>
      <c r="G341" s="130" t="s">
        <v>210</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7"/>
      <c r="E342" s="277"/>
      <c r="F342" s="274"/>
      <c r="G342" s="130" t="s">
        <v>750</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7"/>
      <c r="E343" s="277"/>
      <c r="F343" s="274"/>
      <c r="G343" s="130" t="s">
        <v>751</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7"/>
      <c r="E344" s="277"/>
      <c r="F344" s="274"/>
      <c r="G344" s="130" t="s">
        <v>752</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7"/>
      <c r="E345" s="277"/>
      <c r="F345" s="274"/>
      <c r="G345" s="130" t="s">
        <v>753</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7"/>
      <c r="E346" s="277"/>
      <c r="F346" s="274"/>
      <c r="G346" s="130" t="s">
        <v>435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7"/>
      <c r="E347" s="277"/>
      <c r="F347" s="274"/>
      <c r="G347" s="130" t="s">
        <v>132</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7"/>
      <c r="E348" s="277"/>
      <c r="F348" s="274"/>
      <c r="G348" s="130" t="s">
        <v>436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8"/>
    </row>
    <row r="349" spans="2:37" ht="56.25">
      <c r="B349" s="24"/>
      <c r="C349" s="24"/>
      <c r="D349" s="277"/>
      <c r="E349" s="277"/>
      <c r="F349" s="274"/>
      <c r="G349" s="130" t="s">
        <v>437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6" t="s">
        <v>327</v>
      </c>
      <c r="E350" s="276" t="s">
        <v>328</v>
      </c>
      <c r="F350" s="273" t="s">
        <v>331</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7"/>
      <c r="E351" s="277"/>
      <c r="F351" s="274"/>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6" t="s">
        <v>355</v>
      </c>
      <c r="E352" s="276" t="s">
        <v>356</v>
      </c>
      <c r="F352" s="273" t="s">
        <v>332</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1552367.2999999998</v>
      </c>
      <c r="AK352" s="268"/>
    </row>
    <row r="353" spans="2:37" ht="93.75">
      <c r="B353" s="24"/>
      <c r="C353" s="24"/>
      <c r="D353" s="277"/>
      <c r="E353" s="277"/>
      <c r="F353" s="274"/>
      <c r="G353" s="108" t="s">
        <v>438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7"/>
      <c r="E354" s="277"/>
      <c r="F354" s="274"/>
      <c r="G354" s="108" t="s">
        <v>164</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8"/>
    </row>
    <row r="355" spans="2:37" ht="56.25">
      <c r="B355" s="24"/>
      <c r="C355" s="24"/>
      <c r="D355" s="277"/>
      <c r="E355" s="277"/>
      <c r="F355" s="274"/>
      <c r="G355" s="108" t="s">
        <v>274</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8"/>
    </row>
    <row r="356" spans="2:37" ht="112.5">
      <c r="B356" s="24"/>
      <c r="C356" s="24"/>
      <c r="D356" s="277"/>
      <c r="E356" s="277"/>
      <c r="F356" s="274"/>
      <c r="G356" s="108" t="s">
        <v>165</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11356.32+598882.2+26498.07</f>
        <v>636736.5899999999</v>
      </c>
      <c r="AK356" s="268"/>
    </row>
    <row r="357" spans="2:37" ht="93.75">
      <c r="B357" s="24"/>
      <c r="C357" s="24"/>
      <c r="D357" s="277"/>
      <c r="E357" s="277"/>
      <c r="F357" s="274"/>
      <c r="G357" s="108" t="s">
        <v>620</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10493.03+382398.5+24483.73</f>
        <v>417375.26</v>
      </c>
      <c r="AK357" s="268"/>
    </row>
    <row r="358" spans="2:37" ht="56.25">
      <c r="B358" s="24"/>
      <c r="C358" s="24"/>
      <c r="D358" s="277"/>
      <c r="E358" s="277"/>
      <c r="F358" s="274"/>
      <c r="G358" s="108" t="s">
        <v>622</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8"/>
    </row>
    <row r="359" spans="2:37" ht="72" hidden="1">
      <c r="B359" s="24"/>
      <c r="C359" s="24"/>
      <c r="D359" s="277"/>
      <c r="E359" s="277"/>
      <c r="F359" s="274"/>
      <c r="G359" s="108" t="s">
        <v>439</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8"/>
    </row>
    <row r="360" spans="2:37" ht="93.75">
      <c r="B360" s="24"/>
      <c r="C360" s="24"/>
      <c r="D360" s="277"/>
      <c r="E360" s="277"/>
      <c r="F360" s="274"/>
      <c r="G360" s="108" t="s">
        <v>440</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8"/>
    </row>
    <row r="361" spans="2:37" ht="18.75">
      <c r="B361" s="24"/>
      <c r="C361" s="24"/>
      <c r="D361" s="276" t="s">
        <v>223</v>
      </c>
      <c r="E361" s="276" t="s">
        <v>363</v>
      </c>
      <c r="F361" s="273" t="s">
        <v>333</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2027000</v>
      </c>
      <c r="AD361" s="49">
        <f t="shared" si="39"/>
        <v>992000</v>
      </c>
      <c r="AE361" s="49">
        <f t="shared" si="39"/>
        <v>619000</v>
      </c>
      <c r="AF361" s="49">
        <f t="shared" si="39"/>
        <v>7000</v>
      </c>
      <c r="AG361" s="49">
        <f t="shared" si="39"/>
        <v>266300</v>
      </c>
      <c r="AH361" s="49">
        <f t="shared" si="39"/>
        <v>1370000</v>
      </c>
      <c r="AI361" s="49">
        <f t="shared" si="39"/>
        <v>2525055.05</v>
      </c>
      <c r="AK361" s="268"/>
    </row>
    <row r="362" spans="2:37" ht="56.25">
      <c r="B362" s="19"/>
      <c r="C362" s="19"/>
      <c r="D362" s="277"/>
      <c r="E362" s="277"/>
      <c r="F362" s="274"/>
      <c r="G362" s="108" t="s">
        <v>419</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v>-80000</v>
      </c>
      <c r="AD362" s="42"/>
      <c r="AE362" s="42"/>
      <c r="AF362" s="50"/>
      <c r="AG362" s="50">
        <f>80000</f>
        <v>80000</v>
      </c>
      <c r="AH362" s="50">
        <v>100000</v>
      </c>
      <c r="AI362" s="50">
        <f>118620+37368.35</f>
        <v>155988.35</v>
      </c>
      <c r="AK362" s="268"/>
    </row>
    <row r="363" spans="2:37" ht="75">
      <c r="B363" s="19"/>
      <c r="C363" s="19"/>
      <c r="D363" s="277"/>
      <c r="E363" s="277"/>
      <c r="F363" s="274"/>
      <c r="G363" s="108" t="s">
        <v>263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v>100000</v>
      </c>
      <c r="AD363" s="42"/>
      <c r="AE363" s="42">
        <v>94000</v>
      </c>
      <c r="AF363" s="50"/>
      <c r="AG363" s="50">
        <f>226300-100000</f>
        <v>126300</v>
      </c>
      <c r="AH363" s="50"/>
      <c r="AI363" s="50">
        <f>92139</f>
        <v>92139</v>
      </c>
      <c r="AK363" s="268"/>
    </row>
    <row r="364" spans="2:37" ht="56.25">
      <c r="B364" s="19"/>
      <c r="C364" s="19"/>
      <c r="D364" s="277"/>
      <c r="E364" s="277"/>
      <c r="F364" s="274"/>
      <c r="G364" s="108" t="s">
        <v>420</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8"/>
    </row>
    <row r="365" spans="2:37" ht="112.5">
      <c r="B365" s="19"/>
      <c r="C365" s="19"/>
      <c r="D365" s="277"/>
      <c r="E365" s="277"/>
      <c r="F365" s="274"/>
      <c r="G365" s="108" t="s">
        <v>621</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24948+277576.8</f>
        <v>302524.8</v>
      </c>
      <c r="AK365" s="268"/>
    </row>
    <row r="366" spans="2:37" ht="37.5">
      <c r="B366" s="19"/>
      <c r="C366" s="19"/>
      <c r="D366" s="277"/>
      <c r="E366" s="277"/>
      <c r="F366" s="274"/>
      <c r="G366" s="108" t="s">
        <v>421</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f>50000</f>
        <v>50000</v>
      </c>
      <c r="AD366" s="42">
        <f>130000-50000</f>
        <v>80000</v>
      </c>
      <c r="AE366" s="42"/>
      <c r="AF366" s="50"/>
      <c r="AG366" s="50"/>
      <c r="AH366" s="50">
        <v>130000</v>
      </c>
      <c r="AI366" s="50">
        <f>3926+0.8</f>
        <v>3926.8</v>
      </c>
      <c r="AK366" s="268"/>
    </row>
    <row r="367" spans="2:37" ht="56.25">
      <c r="B367" s="19"/>
      <c r="C367" s="19"/>
      <c r="D367" s="277"/>
      <c r="E367" s="277"/>
      <c r="F367" s="274"/>
      <c r="G367" s="108" t="s">
        <v>422</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f>
        <v>48000</v>
      </c>
      <c r="AK367" s="268"/>
    </row>
    <row r="368" spans="2:37" ht="56.25">
      <c r="B368" s="19"/>
      <c r="C368" s="19"/>
      <c r="D368" s="277"/>
      <c r="E368" s="277"/>
      <c r="F368" s="274"/>
      <c r="G368" s="108" t="s">
        <v>102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7"/>
      <c r="E369" s="277"/>
      <c r="F369" s="274"/>
      <c r="G369" s="108" t="s">
        <v>423</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8"/>
    </row>
    <row r="370" spans="2:37" ht="56.25">
      <c r="B370" s="19"/>
      <c r="C370" s="19"/>
      <c r="D370" s="277"/>
      <c r="E370" s="277"/>
      <c r="F370" s="274"/>
      <c r="G370" s="108" t="s">
        <v>424</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8"/>
    </row>
    <row r="371" spans="2:37" ht="56.25">
      <c r="B371" s="19"/>
      <c r="C371" s="19"/>
      <c r="D371" s="277"/>
      <c r="E371" s="277"/>
      <c r="F371" s="274"/>
      <c r="G371" s="108" t="s">
        <v>262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7"/>
      <c r="E372" s="277"/>
      <c r="F372" s="274"/>
      <c r="G372" s="108" t="s">
        <v>623</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f>
        <v>4011</v>
      </c>
      <c r="AK372" s="268"/>
    </row>
    <row r="373" spans="2:37" ht="112.5">
      <c r="B373" s="19"/>
      <c r="C373" s="19"/>
      <c r="D373" s="277"/>
      <c r="E373" s="277"/>
      <c r="F373" s="274"/>
      <c r="G373" s="52" t="s">
        <v>104</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105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8"/>
    </row>
    <row r="374" spans="2:37" ht="69" customHeight="1">
      <c r="B374" s="19"/>
      <c r="C374" s="19"/>
      <c r="D374" s="277"/>
      <c r="E374" s="277"/>
      <c r="F374" s="274"/>
      <c r="G374" s="52" t="s">
        <v>106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7"/>
      <c r="E375" s="277"/>
      <c r="F375" s="274"/>
      <c r="G375" s="52" t="s">
        <v>107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6" t="s">
        <v>224</v>
      </c>
      <c r="E376" s="276" t="s">
        <v>323</v>
      </c>
      <c r="F376" s="273" t="s">
        <v>548</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8"/>
    </row>
    <row r="377" spans="2:37" ht="75">
      <c r="B377" s="24"/>
      <c r="C377" s="24"/>
      <c r="D377" s="277"/>
      <c r="E377" s="277"/>
      <c r="F377" s="274"/>
      <c r="G377" s="108" t="s">
        <v>733</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7"/>
      <c r="E378" s="277"/>
      <c r="F378" s="274"/>
      <c r="G378" s="130" t="s">
        <v>734</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7"/>
      <c r="E379" s="277"/>
      <c r="F379" s="274"/>
      <c r="G379" s="108" t="s">
        <v>735</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9" t="s">
        <v>272</v>
      </c>
      <c r="E380" s="279" t="s">
        <v>356</v>
      </c>
      <c r="F380" s="273" t="s">
        <v>112</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8"/>
    </row>
    <row r="381" spans="2:37" ht="56.25">
      <c r="B381" s="19"/>
      <c r="C381" s="27"/>
      <c r="D381" s="280"/>
      <c r="E381" s="280"/>
      <c r="F381" s="274"/>
      <c r="G381" s="137" t="s">
        <v>736</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8"/>
    </row>
    <row r="382" spans="2:37" ht="56.25">
      <c r="B382" s="19"/>
      <c r="C382" s="27"/>
      <c r="D382" s="280"/>
      <c r="E382" s="280"/>
      <c r="F382" s="274"/>
      <c r="G382" s="108" t="s">
        <v>737</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280"/>
      <c r="E383" s="280"/>
      <c r="F383" s="274"/>
      <c r="G383" s="137" t="s">
        <v>113</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8"/>
    </row>
    <row r="384" spans="2:37" ht="37.5">
      <c r="B384" s="19"/>
      <c r="C384" s="27"/>
      <c r="D384" s="280"/>
      <c r="E384" s="280"/>
      <c r="F384" s="274"/>
      <c r="G384" s="108" t="s">
        <v>738</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280"/>
      <c r="E385" s="280"/>
      <c r="F385" s="274"/>
      <c r="G385" s="94" t="s">
        <v>739</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280"/>
      <c r="E386" s="280"/>
      <c r="F386" s="274"/>
      <c r="G386" s="139" t="s">
        <v>114</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8"/>
    </row>
    <row r="387" spans="2:37" ht="37.5">
      <c r="B387" s="19"/>
      <c r="C387" s="27"/>
      <c r="D387" s="280"/>
      <c r="E387" s="280"/>
      <c r="F387" s="274"/>
      <c r="G387" s="141" t="s">
        <v>740</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280"/>
      <c r="E388" s="280"/>
      <c r="F388" s="274"/>
      <c r="G388" s="141" t="s">
        <v>251</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280"/>
      <c r="E389" s="280"/>
      <c r="F389" s="274"/>
      <c r="G389" s="139" t="s">
        <v>666</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8"/>
    </row>
    <row r="390" spans="2:37" ht="37.5">
      <c r="B390" s="19"/>
      <c r="C390" s="27"/>
      <c r="D390" s="280"/>
      <c r="E390" s="280"/>
      <c r="F390" s="274"/>
      <c r="G390" s="141" t="s">
        <v>667</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280"/>
      <c r="E391" s="280"/>
      <c r="F391" s="274"/>
      <c r="G391" s="139" t="s">
        <v>115</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8"/>
    </row>
    <row r="392" spans="2:37" ht="93.75">
      <c r="B392" s="19"/>
      <c r="C392" s="27"/>
      <c r="D392" s="280"/>
      <c r="E392" s="280"/>
      <c r="F392" s="274"/>
      <c r="G392" s="141" t="s">
        <v>668</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280"/>
      <c r="E393" s="280"/>
      <c r="F393" s="274"/>
      <c r="G393" s="141" t="s">
        <v>669</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280"/>
      <c r="E394" s="280"/>
      <c r="F394" s="274"/>
      <c r="G394" s="141" t="s">
        <v>278</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c r="AK394" s="268"/>
    </row>
    <row r="395" spans="2:37" ht="93.75">
      <c r="B395" s="19"/>
      <c r="C395" s="27"/>
      <c r="D395" s="280"/>
      <c r="E395" s="280"/>
      <c r="F395" s="274"/>
      <c r="G395" s="141" t="s">
        <v>670</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8"/>
    </row>
    <row r="396" spans="2:37" ht="112.5">
      <c r="B396" s="19"/>
      <c r="C396" s="27"/>
      <c r="D396" s="280"/>
      <c r="E396" s="280"/>
      <c r="F396" s="274"/>
      <c r="G396" s="141" t="s">
        <v>386</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8"/>
    </row>
    <row r="397" spans="2:37" ht="56.25">
      <c r="B397" s="19"/>
      <c r="C397" s="27"/>
      <c r="D397" s="280"/>
      <c r="E397" s="280"/>
      <c r="F397" s="274"/>
      <c r="G397" s="141" t="s">
        <v>387</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588</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3074044.4699999997</v>
      </c>
      <c r="AK398" s="268"/>
    </row>
    <row r="399" spans="2:37" ht="18.75">
      <c r="B399" s="24"/>
      <c r="C399" s="24"/>
      <c r="D399" s="276" t="s">
        <v>225</v>
      </c>
      <c r="E399" s="276" t="s">
        <v>303</v>
      </c>
      <c r="F399" s="273" t="s">
        <v>365</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c r="AK399" s="268"/>
    </row>
    <row r="400" spans="2:37" ht="56.25">
      <c r="B400" s="19"/>
      <c r="C400" s="19"/>
      <c r="D400" s="277"/>
      <c r="E400" s="277"/>
      <c r="F400" s="274"/>
      <c r="G400" s="146" t="s">
        <v>281</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7"/>
      <c r="E401" s="277"/>
      <c r="F401" s="274"/>
      <c r="G401" s="146" t="s">
        <v>740</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7"/>
      <c r="E402" s="277"/>
      <c r="F402" s="274"/>
      <c r="G402" s="146" t="s">
        <v>271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7"/>
      <c r="E403" s="277"/>
      <c r="F403" s="274"/>
      <c r="G403" s="146" t="s">
        <v>671</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7"/>
      <c r="E404" s="277"/>
      <c r="F404" s="274"/>
      <c r="G404" s="146" t="s">
        <v>672</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7"/>
      <c r="E405" s="277"/>
      <c r="F405" s="274"/>
      <c r="G405" s="146" t="s">
        <v>673</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7"/>
      <c r="E406" s="277"/>
      <c r="F406" s="274"/>
      <c r="G406" s="146" t="s">
        <v>749</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7"/>
      <c r="E407" s="277"/>
      <c r="F407" s="274"/>
      <c r="G407" s="146" t="s">
        <v>661</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7"/>
      <c r="E408" s="277"/>
      <c r="F408" s="274"/>
      <c r="G408" s="94" t="s">
        <v>431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c r="AK408" s="268"/>
    </row>
    <row r="409" spans="2:37" ht="75">
      <c r="B409" s="19"/>
      <c r="C409" s="19"/>
      <c r="D409" s="277"/>
      <c r="E409" s="277"/>
      <c r="F409" s="274"/>
      <c r="G409" s="146" t="s">
        <v>432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7"/>
      <c r="E410" s="277"/>
      <c r="F410" s="274"/>
      <c r="G410" s="146" t="s">
        <v>746</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7"/>
      <c r="E411" s="277"/>
      <c r="F411" s="274"/>
      <c r="G411" s="146" t="s">
        <v>433</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7"/>
      <c r="E412" s="277"/>
      <c r="F412" s="274"/>
      <c r="G412" s="146" t="s">
        <v>434</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7"/>
      <c r="E413" s="277"/>
      <c r="F413" s="274"/>
      <c r="G413" s="146" t="s">
        <v>75</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7"/>
      <c r="E414" s="277"/>
      <c r="F414" s="274"/>
      <c r="G414" s="52" t="s">
        <v>651</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6" t="s">
        <v>226</v>
      </c>
      <c r="E415" s="276" t="s">
        <v>305</v>
      </c>
      <c r="F415" s="273" t="s">
        <v>304</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c r="AK415" s="268"/>
    </row>
    <row r="416" spans="2:37" ht="37.5">
      <c r="B416" s="252"/>
      <c r="C416" s="252"/>
      <c r="D416" s="277"/>
      <c r="E416" s="277"/>
      <c r="F416" s="274"/>
      <c r="G416" s="146" t="s">
        <v>740</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278"/>
      <c r="E417" s="278"/>
      <c r="F417" s="275"/>
      <c r="G417" s="146" t="s">
        <v>76</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6" t="s">
        <v>227</v>
      </c>
      <c r="E418" s="276" t="s">
        <v>306</v>
      </c>
      <c r="F418" s="273" t="s">
        <v>577</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634175.96</v>
      </c>
      <c r="AK418" s="268"/>
    </row>
    <row r="419" spans="2:37" ht="56.25">
      <c r="B419" s="24"/>
      <c r="C419" s="24"/>
      <c r="D419" s="277"/>
      <c r="E419" s="277"/>
      <c r="F419" s="274"/>
      <c r="G419" s="146" t="s">
        <v>281</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7"/>
      <c r="E420" s="277"/>
      <c r="F420" s="274"/>
      <c r="G420" s="146" t="s">
        <v>406</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7"/>
      <c r="E421" s="277"/>
      <c r="F421" s="274"/>
      <c r="G421" s="146" t="s">
        <v>740</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77"/>
      <c r="E422" s="277"/>
      <c r="F422" s="274"/>
      <c r="G422" s="146" t="s">
        <v>271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7"/>
      <c r="E423" s="277"/>
      <c r="F423" s="274"/>
      <c r="G423" s="94" t="s">
        <v>83</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7"/>
      <c r="E424" s="277"/>
      <c r="F424" s="274"/>
      <c r="G424" s="94" t="s">
        <v>65</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7"/>
      <c r="E425" s="277"/>
      <c r="F425" s="274"/>
      <c r="G425" s="94" t="s">
        <v>66</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7"/>
      <c r="E426" s="277"/>
      <c r="F426" s="274"/>
      <c r="G426" s="94" t="s">
        <v>67</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7"/>
      <c r="E427" s="277"/>
      <c r="F427" s="274"/>
      <c r="G427" s="94" t="s">
        <v>68</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6" t="s">
        <v>228</v>
      </c>
      <c r="E428" s="276" t="s">
        <v>308</v>
      </c>
      <c r="F428" s="273" t="s">
        <v>307</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c r="AK428" s="268"/>
    </row>
    <row r="429" spans="2:37" ht="56.25">
      <c r="B429" s="24"/>
      <c r="C429" s="24"/>
      <c r="D429" s="277"/>
      <c r="E429" s="277"/>
      <c r="F429" s="274"/>
      <c r="G429" s="153" t="s">
        <v>69</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278"/>
      <c r="E430" s="278"/>
      <c r="F430" s="275"/>
      <c r="G430" s="153" t="s">
        <v>405</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6" t="s">
        <v>70</v>
      </c>
      <c r="E431" s="279" t="s">
        <v>71</v>
      </c>
      <c r="F431" s="281" t="s">
        <v>72</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43698.3</v>
      </c>
      <c r="AK431" s="268"/>
    </row>
    <row r="432" spans="2:37" ht="93.75">
      <c r="B432" s="24"/>
      <c r="C432" s="24"/>
      <c r="D432" s="277"/>
      <c r="E432" s="280"/>
      <c r="F432" s="281"/>
      <c r="G432" s="146" t="s">
        <v>73</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7"/>
      <c r="E433" s="280"/>
      <c r="F433" s="281"/>
      <c r="G433" s="146" t="s">
        <v>427</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8"/>
    </row>
    <row r="434" spans="2:37" ht="69" customHeight="1">
      <c r="B434" s="24"/>
      <c r="C434" s="24"/>
      <c r="D434" s="276" t="s">
        <v>309</v>
      </c>
      <c r="E434" s="276" t="s">
        <v>303</v>
      </c>
      <c r="F434" s="273" t="s">
        <v>550</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c r="AK434" s="268"/>
    </row>
    <row r="435" spans="2:37" ht="56.25">
      <c r="B435" s="24"/>
      <c r="C435" s="248"/>
      <c r="D435" s="278"/>
      <c r="E435" s="278"/>
      <c r="F435" s="275"/>
      <c r="G435" s="153" t="s">
        <v>689</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469</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1557941.44</v>
      </c>
      <c r="AK436" s="268"/>
    </row>
    <row r="437" spans="2:37" ht="18.75">
      <c r="B437" s="19"/>
      <c r="C437" s="9"/>
      <c r="D437" s="279" t="s">
        <v>215</v>
      </c>
      <c r="E437" s="283" t="s">
        <v>358</v>
      </c>
      <c r="F437" s="273" t="s">
        <v>216</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c r="AK437" s="268"/>
    </row>
    <row r="438" spans="2:37" ht="56.25">
      <c r="B438" s="19"/>
      <c r="C438" s="9"/>
      <c r="D438" s="280"/>
      <c r="E438" s="284"/>
      <c r="F438" s="274"/>
      <c r="G438" s="146" t="s">
        <v>428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280"/>
      <c r="E439" s="284"/>
      <c r="F439" s="274"/>
      <c r="G439" s="146" t="s">
        <v>429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280"/>
      <c r="E440" s="284"/>
      <c r="F440" s="274"/>
      <c r="G440" s="146" t="s">
        <v>430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280"/>
      <c r="E441" s="284"/>
      <c r="F441" s="274"/>
      <c r="G441" s="146" t="s">
        <v>515</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280"/>
      <c r="E442" s="284"/>
      <c r="F442" s="274"/>
      <c r="G442" s="146" t="s">
        <v>445</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280"/>
      <c r="E443" s="284"/>
      <c r="F443" s="274"/>
      <c r="G443" s="146" t="s">
        <v>446</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280"/>
      <c r="E444" s="284"/>
      <c r="F444" s="274"/>
      <c r="G444" s="146" t="s">
        <v>447</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280"/>
      <c r="E445" s="284"/>
      <c r="F445" s="274"/>
      <c r="G445" s="146" t="s">
        <v>740</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82"/>
      <c r="E446" s="285"/>
      <c r="F446" s="275"/>
      <c r="G446" s="146" t="s">
        <v>45</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9" t="s">
        <v>110</v>
      </c>
      <c r="E447" s="279" t="s">
        <v>366</v>
      </c>
      <c r="F447" s="273" t="s">
        <v>730</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82"/>
      <c r="E448" s="282"/>
      <c r="F448" s="275"/>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6" t="s">
        <v>364</v>
      </c>
      <c r="E449" s="276" t="s">
        <v>551</v>
      </c>
      <c r="F449" s="273" t="s">
        <v>108</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841107.4400000001</v>
      </c>
      <c r="AK449" s="268"/>
    </row>
    <row r="450" spans="2:37" ht="112.5">
      <c r="B450" s="24"/>
      <c r="C450" s="24"/>
      <c r="D450" s="277"/>
      <c r="E450" s="277"/>
      <c r="F450" s="274"/>
      <c r="G450" s="146" t="s">
        <v>448</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7"/>
      <c r="E451" s="277"/>
      <c r="F451" s="274"/>
      <c r="G451" s="146" t="s">
        <v>449</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77"/>
      <c r="E452" s="277"/>
      <c r="F452" s="274"/>
      <c r="G452" s="146" t="s">
        <v>664</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7"/>
      <c r="E453" s="277"/>
      <c r="F453" s="274"/>
      <c r="G453" s="146" t="s">
        <v>709</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77"/>
      <c r="E454" s="277"/>
      <c r="F454" s="274"/>
      <c r="G454" s="146" t="s">
        <v>97</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7"/>
      <c r="E455" s="277"/>
      <c r="F455" s="274"/>
      <c r="G455" s="146" t="s">
        <v>0</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7"/>
      <c r="E456" s="277"/>
      <c r="F456" s="274"/>
      <c r="G456" s="146" t="s">
        <v>1</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7"/>
      <c r="E457" s="277"/>
      <c r="F457" s="274"/>
      <c r="G457" s="146" t="s">
        <v>2</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7"/>
      <c r="E458" s="277"/>
      <c r="F458" s="274"/>
      <c r="G458" s="146" t="s">
        <v>758</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7"/>
      <c r="E459" s="277"/>
      <c r="F459" s="274"/>
      <c r="G459" s="146" t="s">
        <v>740</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7"/>
      <c r="E460" s="277"/>
      <c r="F460" s="274"/>
      <c r="G460" s="146" t="s">
        <v>269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7"/>
      <c r="E461" s="277"/>
      <c r="F461" s="274"/>
      <c r="G461" s="146" t="s">
        <v>270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7"/>
      <c r="E462" s="277"/>
      <c r="F462" s="274"/>
      <c r="G462" s="146" t="s">
        <v>268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7"/>
      <c r="E463" s="277"/>
      <c r="F463" s="274"/>
      <c r="G463" s="146" t="s">
        <v>425</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470</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68568487.06</v>
      </c>
      <c r="AK464" s="268"/>
    </row>
    <row r="465" spans="2:37" ht="18.75">
      <c r="B465" s="17"/>
      <c r="D465" s="283" t="s">
        <v>215</v>
      </c>
      <c r="E465" s="283" t="s">
        <v>358</v>
      </c>
      <c r="F465" s="273" t="s">
        <v>216</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c r="AK465" s="268"/>
    </row>
    <row r="466" spans="2:37" ht="37.5">
      <c r="B466" s="17"/>
      <c r="D466" s="285"/>
      <c r="E466" s="285"/>
      <c r="F466" s="275"/>
      <c r="G466" s="159" t="s">
        <v>759</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6" t="s">
        <v>230</v>
      </c>
      <c r="E467" s="276" t="s">
        <v>311</v>
      </c>
      <c r="F467" s="273" t="s">
        <v>731</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3098616.29</v>
      </c>
      <c r="AK467" s="268"/>
    </row>
    <row r="468" spans="2:37" ht="54" hidden="1">
      <c r="B468" s="5"/>
      <c r="C468" s="5"/>
      <c r="D468" s="277"/>
      <c r="E468" s="277"/>
      <c r="F468" s="274"/>
      <c r="G468" s="141" t="s">
        <v>756</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7"/>
      <c r="E469" s="277"/>
      <c r="F469" s="274"/>
      <c r="G469" s="141" t="s">
        <v>382</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40080+66627.6+549354+4843.2+3007.2+44088+151389.6+155788.8+87672+95201.76+9627+46170+138270+1155200</f>
        <v>2547319.16</v>
      </c>
      <c r="AK469" s="268"/>
    </row>
    <row r="470" spans="2:37" ht="56.25">
      <c r="B470" s="5"/>
      <c r="C470" s="5"/>
      <c r="D470" s="277"/>
      <c r="E470" s="277"/>
      <c r="F470" s="274"/>
      <c r="G470" s="141" t="s">
        <v>383</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7"/>
      <c r="E471" s="277"/>
      <c r="F471" s="274"/>
      <c r="G471" s="141" t="s">
        <v>665</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c r="AK471" s="268"/>
    </row>
    <row r="472" spans="2:37" ht="72" hidden="1">
      <c r="B472" s="5"/>
      <c r="C472" s="5"/>
      <c r="D472" s="277"/>
      <c r="E472" s="277"/>
      <c r="F472" s="274"/>
      <c r="G472" s="94" t="s">
        <v>379</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7"/>
      <c r="E473" s="277"/>
      <c r="F473" s="274"/>
      <c r="G473" s="94" t="s">
        <v>380</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7"/>
      <c r="E474" s="277"/>
      <c r="F474" s="274"/>
      <c r="G474" s="94" t="s">
        <v>542</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7"/>
      <c r="E475" s="277"/>
      <c r="F475" s="274"/>
      <c r="G475" s="94" t="s">
        <v>381</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7"/>
      <c r="E476" s="277"/>
      <c r="F476" s="274"/>
      <c r="G476" s="94" t="s">
        <v>193</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8"/>
    </row>
    <row r="477" spans="2:37" ht="56.25">
      <c r="B477" s="17"/>
      <c r="C477" s="17"/>
      <c r="D477" s="277"/>
      <c r="E477" s="277"/>
      <c r="F477" s="274"/>
      <c r="G477" s="94" t="s">
        <v>454</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7"/>
      <c r="E478" s="277"/>
      <c r="F478" s="274"/>
      <c r="G478" s="94" t="s">
        <v>455</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7"/>
      <c r="E479" s="277"/>
      <c r="F479" s="274"/>
      <c r="G479" s="94" t="s">
        <v>648</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7"/>
      <c r="E480" s="277"/>
      <c r="F480" s="274"/>
      <c r="G480" s="94" t="s">
        <v>194</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7"/>
      <c r="E481" s="277"/>
      <c r="F481" s="274"/>
      <c r="G481" s="94" t="s">
        <v>384</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7"/>
      <c r="E482" s="277"/>
      <c r="F482" s="274"/>
      <c r="G482" s="94" t="s">
        <v>385</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7"/>
      <c r="E483" s="277"/>
      <c r="F483" s="274"/>
      <c r="G483" s="94" t="s">
        <v>388</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7"/>
      <c r="E484" s="277"/>
      <c r="F484" s="274"/>
      <c r="G484" s="94" t="s">
        <v>389</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7"/>
      <c r="E485" s="277"/>
      <c r="F485" s="274"/>
      <c r="G485" s="94" t="s">
        <v>693</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7"/>
      <c r="E486" s="277"/>
      <c r="F486" s="274"/>
      <c r="G486" s="94" t="s">
        <v>626</v>
      </c>
      <c r="H486" s="62"/>
      <c r="I486" s="149"/>
      <c r="J486" s="150"/>
      <c r="K486" s="42"/>
      <c r="L486" s="42"/>
      <c r="M486" s="42"/>
      <c r="N486" s="91">
        <v>3131</v>
      </c>
      <c r="O486" s="150"/>
      <c r="P486" s="150"/>
      <c r="Q486" s="53">
        <v>60000</v>
      </c>
      <c r="R486" s="53" t="s">
        <v>625</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7"/>
      <c r="E487" s="277"/>
      <c r="F487" s="274"/>
      <c r="G487" s="94" t="s">
        <v>684</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7"/>
      <c r="E488" s="277"/>
      <c r="F488" s="274"/>
      <c r="G488" s="94" t="s">
        <v>627</v>
      </c>
      <c r="H488" s="62"/>
      <c r="I488" s="149"/>
      <c r="J488" s="150"/>
      <c r="K488" s="42"/>
      <c r="L488" s="42"/>
      <c r="M488" s="42"/>
      <c r="N488" s="91">
        <v>3131</v>
      </c>
      <c r="O488" s="150"/>
      <c r="P488" s="150"/>
      <c r="Q488" s="53">
        <v>390275</v>
      </c>
      <c r="R488" s="53" t="s">
        <v>625</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7"/>
      <c r="E489" s="277"/>
      <c r="F489" s="274"/>
      <c r="G489" s="94" t="s">
        <v>694</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9" t="s">
        <v>231</v>
      </c>
      <c r="E490" s="279" t="s">
        <v>311</v>
      </c>
      <c r="F490" s="281" t="s">
        <v>579</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c r="AK490" s="268"/>
    </row>
    <row r="491" spans="2:37" ht="131.25">
      <c r="B491" s="17"/>
      <c r="C491" s="17"/>
      <c r="D491" s="280"/>
      <c r="E491" s="280"/>
      <c r="F491" s="281"/>
      <c r="G491" s="94" t="s">
        <v>695</v>
      </c>
      <c r="H491" s="62"/>
      <c r="I491" s="149"/>
      <c r="J491" s="150"/>
      <c r="K491" s="42"/>
      <c r="L491" s="42"/>
      <c r="M491" s="42"/>
      <c r="N491" s="267" t="s">
        <v>495</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6" t="s">
        <v>355</v>
      </c>
      <c r="E492" s="276" t="s">
        <v>356</v>
      </c>
      <c r="F492" s="273" t="s">
        <v>332</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1896326.1400000001</v>
      </c>
      <c r="AK492" s="268"/>
    </row>
    <row r="493" spans="2:37" ht="112.5">
      <c r="B493" s="5"/>
      <c r="C493" s="5"/>
      <c r="D493" s="277"/>
      <c r="E493" s="277"/>
      <c r="F493" s="274"/>
      <c r="G493" s="164" t="s">
        <v>696</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f>
        <v>32205.12</v>
      </c>
      <c r="AK493" s="268"/>
    </row>
    <row r="494" spans="2:37" ht="75">
      <c r="B494" s="5"/>
      <c r="C494" s="5"/>
      <c r="D494" s="277"/>
      <c r="E494" s="277"/>
      <c r="F494" s="274"/>
      <c r="G494" s="94" t="s">
        <v>697</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7"/>
      <c r="E495" s="277"/>
      <c r="F495" s="274"/>
      <c r="G495" s="94" t="s">
        <v>698</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7"/>
      <c r="E496" s="277"/>
      <c r="F496" s="274"/>
      <c r="G496" s="94" t="s">
        <v>259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f>114400+880000</f>
        <v>994400</v>
      </c>
      <c r="AK496" s="268"/>
    </row>
    <row r="497" spans="2:37" ht="56.25">
      <c r="B497" s="17"/>
      <c r="C497" s="17"/>
      <c r="D497" s="277"/>
      <c r="E497" s="277"/>
      <c r="F497" s="274"/>
      <c r="G497" s="94" t="s">
        <v>699</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9" t="s">
        <v>314</v>
      </c>
      <c r="E498" s="279" t="s">
        <v>315</v>
      </c>
      <c r="F498" s="273" t="s">
        <v>338</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c r="AK498" s="268"/>
    </row>
    <row r="499" spans="2:37" ht="36" hidden="1">
      <c r="B499" s="17"/>
      <c r="C499" s="17"/>
      <c r="D499" s="280"/>
      <c r="E499" s="280"/>
      <c r="F499" s="274"/>
      <c r="G499" s="167" t="s">
        <v>700</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6" t="s">
        <v>587</v>
      </c>
      <c r="E500" s="276" t="s">
        <v>109</v>
      </c>
      <c r="F500" s="273" t="s">
        <v>138</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47786180.43</v>
      </c>
      <c r="AK500" s="268"/>
    </row>
    <row r="501" spans="2:37" ht="75">
      <c r="B501" s="17"/>
      <c r="C501" s="17"/>
      <c r="D501" s="277"/>
      <c r="E501" s="277"/>
      <c r="F501" s="274"/>
      <c r="G501" s="164" t="s">
        <v>701</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7"/>
      <c r="E502" s="277"/>
      <c r="F502" s="274"/>
      <c r="G502" s="164" t="s">
        <v>407</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7"/>
      <c r="E503" s="277"/>
      <c r="F503" s="274"/>
      <c r="G503" s="164" t="s">
        <v>795</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7"/>
      <c r="E504" s="277"/>
      <c r="F504" s="274"/>
      <c r="G504" s="164" t="s">
        <v>408</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7"/>
      <c r="E505" s="277"/>
      <c r="F505" s="274"/>
      <c r="G505" s="164" t="s">
        <v>74</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7"/>
      <c r="E506" s="277"/>
      <c r="F506" s="274"/>
      <c r="G506" s="164" t="s">
        <v>299</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7"/>
      <c r="E507" s="277"/>
      <c r="F507" s="274"/>
      <c r="G507" s="164" t="s">
        <v>512</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7"/>
      <c r="E508" s="277"/>
      <c r="F508" s="274"/>
      <c r="G508" s="164" t="s">
        <v>712</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7"/>
      <c r="E509" s="277"/>
      <c r="F509" s="274"/>
      <c r="G509" s="164" t="s">
        <v>513</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7"/>
      <c r="E510" s="277"/>
      <c r="F510" s="274"/>
      <c r="G510" s="164" t="s">
        <v>796</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7"/>
      <c r="E511" s="277"/>
      <c r="F511" s="274"/>
      <c r="G511" s="164" t="s">
        <v>713</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7"/>
      <c r="E512" s="277"/>
      <c r="F512" s="274"/>
      <c r="G512" s="164" t="s">
        <v>797</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7"/>
      <c r="E513" s="277"/>
      <c r="F513" s="274"/>
      <c r="G513" s="164" t="s">
        <v>798</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c r="AK513" s="268"/>
    </row>
    <row r="514" spans="2:37" ht="54" hidden="1">
      <c r="B514" s="17"/>
      <c r="C514" s="17"/>
      <c r="D514" s="277"/>
      <c r="E514" s="277"/>
      <c r="F514" s="274"/>
      <c r="G514" s="164" t="s">
        <v>411</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7"/>
      <c r="E515" s="277"/>
      <c r="F515" s="274"/>
      <c r="G515" s="164" t="s">
        <v>804</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7"/>
      <c r="E516" s="277"/>
      <c r="F516" s="274"/>
      <c r="G516" s="164" t="s">
        <v>805</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7"/>
      <c r="E517" s="277"/>
      <c r="F517" s="274"/>
      <c r="G517" s="164" t="s">
        <v>56</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7"/>
      <c r="E518" s="277"/>
      <c r="F518" s="274"/>
      <c r="G518" s="164" t="s">
        <v>409</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7"/>
      <c r="E519" s="277"/>
      <c r="F519" s="274"/>
      <c r="G519" s="164" t="s">
        <v>410</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7"/>
      <c r="E520" s="277"/>
      <c r="F520" s="274"/>
      <c r="G520" s="164" t="s">
        <v>687</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f>
        <v>19586949</v>
      </c>
      <c r="AK520" s="268"/>
    </row>
    <row r="521" spans="2:37" ht="56.25">
      <c r="B521" s="17"/>
      <c r="C521" s="17"/>
      <c r="D521" s="277"/>
      <c r="E521" s="277"/>
      <c r="F521" s="274"/>
      <c r="G521" s="164" t="s">
        <v>501</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7"/>
      <c r="E522" s="277"/>
      <c r="F522" s="274"/>
      <c r="G522" s="164" t="s">
        <v>502</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77"/>
      <c r="E523" s="277"/>
      <c r="F523" s="274"/>
      <c r="G523" s="164" t="s">
        <v>503</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7"/>
      <c r="E524" s="277"/>
      <c r="F524" s="274"/>
      <c r="G524" s="164" t="s">
        <v>788</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7"/>
      <c r="E525" s="277"/>
      <c r="F525" s="274"/>
      <c r="G525" s="164" t="s">
        <v>649</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7"/>
      <c r="E526" s="277"/>
      <c r="F526" s="274"/>
      <c r="G526" s="52" t="s">
        <v>85</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8"/>
    </row>
    <row r="527" spans="2:37" ht="37.5">
      <c r="B527" s="17"/>
      <c r="C527" s="17"/>
      <c r="D527" s="277"/>
      <c r="E527" s="277"/>
      <c r="F527" s="274"/>
      <c r="G527" s="52" t="s">
        <v>86</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c r="AK527" s="268"/>
    </row>
    <row r="528" spans="2:37" ht="56.25">
      <c r="B528" s="17"/>
      <c r="C528" s="17"/>
      <c r="D528" s="277"/>
      <c r="E528" s="277"/>
      <c r="F528" s="274"/>
      <c r="G528" s="164" t="s">
        <v>789</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77"/>
      <c r="E529" s="277"/>
      <c r="F529" s="274"/>
      <c r="G529" s="164" t="s">
        <v>57</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7"/>
      <c r="E530" s="277"/>
      <c r="F530" s="274"/>
      <c r="G530" s="164" t="s">
        <v>58</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7"/>
      <c r="E531" s="277"/>
      <c r="F531" s="274"/>
      <c r="G531" s="94" t="s">
        <v>161</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9" t="s">
        <v>272</v>
      </c>
      <c r="E532" s="279" t="s">
        <v>356</v>
      </c>
      <c r="F532" s="273" t="s">
        <v>112</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15619987.18</v>
      </c>
      <c r="AK532" s="268"/>
    </row>
    <row r="533" spans="2:37" ht="56.25">
      <c r="B533" s="5"/>
      <c r="C533" s="5"/>
      <c r="D533" s="280"/>
      <c r="E533" s="280"/>
      <c r="F533" s="274"/>
      <c r="G533" s="176" t="s">
        <v>582</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5104522.8</v>
      </c>
      <c r="AK533" s="268"/>
    </row>
    <row r="534" spans="2:37" ht="75">
      <c r="B534" s="5"/>
      <c r="C534" s="5"/>
      <c r="D534" s="280"/>
      <c r="E534" s="280"/>
      <c r="F534" s="274"/>
      <c r="G534" s="164" t="s">
        <v>162</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8"/>
    </row>
    <row r="535" spans="2:37" ht="56.25">
      <c r="B535" s="5"/>
      <c r="C535" s="5"/>
      <c r="D535" s="280"/>
      <c r="E535" s="280"/>
      <c r="F535" s="274"/>
      <c r="G535" s="164" t="s">
        <v>192</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280"/>
      <c r="E536" s="280"/>
      <c r="F536" s="274"/>
      <c r="G536" s="176" t="s">
        <v>583</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280"/>
      <c r="E537" s="280"/>
      <c r="F537" s="274"/>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280"/>
      <c r="E538" s="280"/>
      <c r="F538" s="274"/>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280"/>
      <c r="E539" s="280"/>
      <c r="F539" s="274"/>
      <c r="G539" s="181" t="s">
        <v>584</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280"/>
      <c r="E540" s="280"/>
      <c r="F540" s="274"/>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280"/>
      <c r="E541" s="280"/>
      <c r="F541" s="274"/>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280"/>
      <c r="E542" s="280"/>
      <c r="F542" s="274"/>
      <c r="G542" s="181" t="s">
        <v>744</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280"/>
      <c r="E543" s="280"/>
      <c r="F543" s="274"/>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280"/>
      <c r="E544" s="280"/>
      <c r="F544" s="274"/>
      <c r="G544" s="95" t="s">
        <v>585</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c r="AK544" s="268"/>
    </row>
    <row r="545" spans="2:37" ht="75">
      <c r="B545" s="5"/>
      <c r="C545" s="5"/>
      <c r="D545" s="280"/>
      <c r="E545" s="280"/>
      <c r="F545" s="274"/>
      <c r="G545" s="94" t="s">
        <v>179</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280"/>
      <c r="E546" s="280"/>
      <c r="F546" s="274"/>
      <c r="G546" s="94" t="s">
        <v>180</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280"/>
      <c r="E547" s="280"/>
      <c r="F547" s="274"/>
      <c r="G547" s="94" t="s">
        <v>181</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280"/>
      <c r="E548" s="280"/>
      <c r="F548" s="274"/>
      <c r="G548" s="94" t="s">
        <v>416</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c r="AK548" s="268"/>
    </row>
    <row r="549" spans="2:37" ht="56.25">
      <c r="B549" s="5"/>
      <c r="C549" s="5"/>
      <c r="D549" s="280"/>
      <c r="E549" s="280"/>
      <c r="F549" s="274"/>
      <c r="G549" s="94" t="s">
        <v>417</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280"/>
      <c r="E550" s="280"/>
      <c r="F550" s="274"/>
      <c r="G550" s="94" t="s">
        <v>265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c r="AK550" s="268"/>
    </row>
    <row r="551" spans="2:37" ht="93.75">
      <c r="B551" s="5"/>
      <c r="C551" s="5"/>
      <c r="D551" s="280"/>
      <c r="E551" s="280"/>
      <c r="F551" s="274"/>
      <c r="G551" s="94" t="s">
        <v>182</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280"/>
      <c r="E552" s="280"/>
      <c r="F552" s="274"/>
      <c r="G552" s="94" t="s">
        <v>391</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280"/>
      <c r="E553" s="280"/>
      <c r="F553" s="274"/>
      <c r="G553" s="94" t="s">
        <v>183</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280"/>
      <c r="E554" s="280"/>
      <c r="F554" s="274"/>
      <c r="G554" s="95" t="s">
        <v>576</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5966351.28</v>
      </c>
      <c r="AK554" s="268"/>
    </row>
    <row r="555" spans="2:37" ht="75">
      <c r="B555" s="5"/>
      <c r="C555" s="5"/>
      <c r="D555" s="280"/>
      <c r="E555" s="280"/>
      <c r="F555" s="274"/>
      <c r="G555" s="94" t="s">
        <v>624</v>
      </c>
      <c r="H555" s="65"/>
      <c r="I555" s="152"/>
      <c r="J555" s="65"/>
      <c r="K555" s="42"/>
      <c r="L555" s="42"/>
      <c r="M555" s="42"/>
      <c r="N555" s="91">
        <v>3210</v>
      </c>
      <c r="O555" s="65"/>
      <c r="P555" s="65"/>
      <c r="Q555" s="43">
        <v>2000000</v>
      </c>
      <c r="R555" s="43" t="s">
        <v>625</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280"/>
      <c r="E556" s="280"/>
      <c r="F556" s="274"/>
      <c r="G556" s="94" t="s">
        <v>184</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8"/>
    </row>
    <row r="557" spans="2:37" ht="75">
      <c r="B557" s="5"/>
      <c r="C557" s="5"/>
      <c r="D557" s="280"/>
      <c r="E557" s="280"/>
      <c r="F557" s="274"/>
      <c r="G557" s="94" t="s">
        <v>185</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280"/>
      <c r="E558" s="280"/>
      <c r="F558" s="274"/>
      <c r="G558" s="94" t="s">
        <v>186</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280"/>
      <c r="E559" s="280"/>
      <c r="F559" s="274"/>
      <c r="G559" s="94" t="s">
        <v>187</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280"/>
      <c r="E560" s="280"/>
      <c r="F560" s="274"/>
      <c r="G560" s="191" t="s">
        <v>745</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c r="AK560" s="268"/>
    </row>
    <row r="561" spans="2:37" ht="37.5">
      <c r="B561" s="5"/>
      <c r="C561" s="5"/>
      <c r="D561" s="280"/>
      <c r="E561" s="280"/>
      <c r="F561" s="274"/>
      <c r="G561" s="193" t="s">
        <v>188</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280"/>
      <c r="E562" s="280"/>
      <c r="F562" s="274"/>
      <c r="G562" s="193" t="s">
        <v>189</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280"/>
      <c r="E563" s="280"/>
      <c r="F563" s="274"/>
      <c r="G563" s="193" t="s">
        <v>190</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280"/>
      <c r="E564" s="280"/>
      <c r="F564" s="274"/>
      <c r="G564" s="193" t="s">
        <v>191</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280"/>
      <c r="E565" s="280"/>
      <c r="F565" s="274"/>
      <c r="G565" s="193" t="s">
        <v>628</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280"/>
      <c r="E566" s="280"/>
      <c r="F566" s="274"/>
      <c r="G566" s="193" t="s">
        <v>629</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280"/>
      <c r="E567" s="280"/>
      <c r="F567" s="274"/>
      <c r="G567" s="193" t="s">
        <v>630</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280"/>
      <c r="E568" s="280"/>
      <c r="F568" s="274"/>
      <c r="G568" s="193" t="s">
        <v>631</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280"/>
      <c r="E569" s="280"/>
      <c r="F569" s="274"/>
      <c r="G569" s="193" t="s">
        <v>632</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280"/>
      <c r="E570" s="280"/>
      <c r="F570" s="274"/>
      <c r="G570" s="193" t="s">
        <v>633</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280"/>
      <c r="E571" s="280"/>
      <c r="F571" s="274"/>
      <c r="G571" s="193" t="s">
        <v>685</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280"/>
      <c r="E572" s="280"/>
      <c r="F572" s="274"/>
      <c r="G572" s="95" t="s">
        <v>351</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1267019.45</v>
      </c>
      <c r="AK572" s="268"/>
    </row>
    <row r="573" spans="2:37" ht="36">
      <c r="B573" s="5"/>
      <c r="C573" s="5"/>
      <c r="D573" s="280"/>
      <c r="E573" s="280"/>
      <c r="F573" s="274"/>
      <c r="G573" s="94" t="s">
        <v>634</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280"/>
      <c r="E574" s="280"/>
      <c r="F574" s="274"/>
      <c r="G574" s="94" t="s">
        <v>635</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280"/>
      <c r="E575" s="280"/>
      <c r="F575" s="274"/>
      <c r="G575" s="94" t="s">
        <v>200</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280"/>
      <c r="E576" s="280"/>
      <c r="F576" s="274"/>
      <c r="G576" s="94" t="s">
        <v>258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280"/>
      <c r="E577" s="280"/>
      <c r="F577" s="274"/>
      <c r="G577" s="94" t="s">
        <v>415</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280"/>
      <c r="E578" s="280"/>
      <c r="F578" s="274"/>
      <c r="G578" s="94" t="s">
        <v>390</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280"/>
      <c r="E579" s="280"/>
      <c r="F579" s="274"/>
      <c r="G579" s="95" t="s">
        <v>743</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c r="AK579" s="268"/>
    </row>
    <row r="580" spans="2:37" ht="54">
      <c r="B580" s="5"/>
      <c r="C580" s="5"/>
      <c r="D580" s="280"/>
      <c r="E580" s="280"/>
      <c r="F580" s="274"/>
      <c r="G580" s="94" t="s">
        <v>640</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280"/>
      <c r="E581" s="280"/>
      <c r="F581" s="274"/>
      <c r="G581" s="94" t="s">
        <v>641</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280"/>
      <c r="E582" s="280"/>
      <c r="F582" s="274"/>
      <c r="G582" s="94" t="s">
        <v>642</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280"/>
      <c r="E583" s="280"/>
      <c r="F583" s="274"/>
      <c r="G583" s="95" t="s">
        <v>261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c r="AK583" s="268"/>
    </row>
    <row r="584" spans="2:37" ht="72">
      <c r="B584" s="5"/>
      <c r="C584" s="5"/>
      <c r="D584" s="280"/>
      <c r="E584" s="280"/>
      <c r="F584" s="274"/>
      <c r="G584" s="94" t="s">
        <v>260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280"/>
      <c r="E585" s="280"/>
      <c r="F585" s="274"/>
      <c r="G585" s="95" t="s">
        <v>352</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c r="AK585" s="268"/>
    </row>
    <row r="586" spans="2:37" ht="36">
      <c r="B586" s="5"/>
      <c r="C586" s="5"/>
      <c r="D586" s="280"/>
      <c r="E586" s="280"/>
      <c r="F586" s="274"/>
      <c r="G586" s="94" t="s">
        <v>643</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280"/>
      <c r="E587" s="280"/>
      <c r="F587" s="274"/>
      <c r="G587" s="94" t="s">
        <v>740</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280"/>
      <c r="E588" s="280"/>
      <c r="F588" s="274"/>
      <c r="G588" s="94" t="s">
        <v>598</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280"/>
      <c r="E589" s="280"/>
      <c r="F589" s="274"/>
      <c r="G589" s="94" t="s">
        <v>644</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c r="AK589" s="268"/>
    </row>
    <row r="590" spans="2:37" ht="18" hidden="1">
      <c r="B590" s="5"/>
      <c r="C590" s="5"/>
      <c r="D590" s="279" t="s">
        <v>558</v>
      </c>
      <c r="E590" s="279" t="s">
        <v>317</v>
      </c>
      <c r="F590" s="273" t="s">
        <v>372</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280"/>
      <c r="E591" s="280"/>
      <c r="F591" s="274"/>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280"/>
      <c r="E592" s="280"/>
      <c r="F592" s="274"/>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280"/>
      <c r="E593" s="280"/>
      <c r="F593" s="274"/>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280"/>
      <c r="E594" s="280"/>
      <c r="F594" s="274"/>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82"/>
      <c r="E595" s="282"/>
      <c r="F595" s="275"/>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9" t="s">
        <v>373</v>
      </c>
      <c r="E596" s="279" t="s">
        <v>320</v>
      </c>
      <c r="F596" s="273" t="s">
        <v>319</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280"/>
      <c r="E597" s="280"/>
      <c r="F597" s="274"/>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280"/>
      <c r="E598" s="280"/>
      <c r="F598" s="274"/>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280"/>
      <c r="E599" s="280"/>
      <c r="F599" s="274"/>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280"/>
      <c r="E600" s="280"/>
      <c r="F600" s="274"/>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82"/>
      <c r="E601" s="282"/>
      <c r="F601" s="275"/>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9" t="s">
        <v>374</v>
      </c>
      <c r="E602" s="279" t="s">
        <v>318</v>
      </c>
      <c r="F602" s="273" t="s">
        <v>375</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280"/>
      <c r="E603" s="280"/>
      <c r="F603" s="274"/>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82"/>
      <c r="E604" s="282"/>
      <c r="F604" s="275"/>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9" t="s">
        <v>232</v>
      </c>
      <c r="E605" s="279" t="s">
        <v>316</v>
      </c>
      <c r="F605" s="273" t="s">
        <v>353</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c r="AK605" s="268"/>
    </row>
    <row r="606" spans="2:37" ht="90">
      <c r="B606" s="5"/>
      <c r="C606" s="5"/>
      <c r="D606" s="280"/>
      <c r="E606" s="280"/>
      <c r="F606" s="274"/>
      <c r="G606" s="167" t="s">
        <v>645</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292" t="s">
        <v>334</v>
      </c>
      <c r="E607" s="292" t="s">
        <v>592</v>
      </c>
      <c r="F607" s="293" t="s">
        <v>335</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292"/>
      <c r="E608" s="292"/>
      <c r="F608" s="293"/>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292"/>
      <c r="E609" s="292"/>
      <c r="F609" s="293"/>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589</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7" ref="Q610:AI610">Q615+Q621+Q626+Q630+Q635+Q639+Q660+Q665+Q719+Q628+Q717+Q611+Q663</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26729343.22</v>
      </c>
      <c r="AK610" s="268"/>
    </row>
    <row r="611" spans="2:37" ht="18">
      <c r="B611" s="17"/>
      <c r="D611" s="279" t="s">
        <v>215</v>
      </c>
      <c r="E611" s="283" t="s">
        <v>358</v>
      </c>
      <c r="F611" s="273" t="s">
        <v>216</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c r="AK611" s="268"/>
    </row>
    <row r="612" spans="2:37" ht="36">
      <c r="B612" s="17"/>
      <c r="D612" s="280"/>
      <c r="E612" s="284"/>
      <c r="F612" s="274"/>
      <c r="G612" s="199" t="s">
        <v>646</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280"/>
      <c r="E613" s="284"/>
      <c r="F613" s="274"/>
      <c r="G613" s="94" t="s">
        <v>647</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82"/>
      <c r="E614" s="285"/>
      <c r="F614" s="275"/>
      <c r="G614" s="94" t="s">
        <v>312</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6" t="s">
        <v>218</v>
      </c>
      <c r="E615" s="276" t="s">
        <v>361</v>
      </c>
      <c r="F615" s="273" t="s">
        <v>302</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7"/>
      <c r="E616" s="277"/>
      <c r="F616" s="274"/>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7"/>
      <c r="E617" s="277"/>
      <c r="F617" s="274"/>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7"/>
      <c r="E618" s="277"/>
      <c r="F618" s="274"/>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7"/>
      <c r="E619" s="277"/>
      <c r="F619" s="274"/>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7"/>
      <c r="E620" s="277"/>
      <c r="F620" s="274"/>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6" t="s">
        <v>219</v>
      </c>
      <c r="E621" s="276" t="s">
        <v>363</v>
      </c>
      <c r="F621" s="273" t="s">
        <v>362</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c r="AK621" s="268"/>
    </row>
    <row r="622" spans="2:37" ht="54">
      <c r="B622" s="5"/>
      <c r="C622" s="5"/>
      <c r="D622" s="277"/>
      <c r="E622" s="277"/>
      <c r="F622" s="274"/>
      <c r="G622" s="108" t="s">
        <v>396</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7"/>
      <c r="E623" s="277"/>
      <c r="F623" s="274"/>
      <c r="G623" s="94" t="s">
        <v>397</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7"/>
      <c r="E624" s="277"/>
      <c r="F624" s="274"/>
      <c r="G624" s="94" t="s">
        <v>398</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7"/>
      <c r="E625" s="277"/>
      <c r="F625" s="274"/>
      <c r="G625" s="108" t="s">
        <v>399</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8" t="s">
        <v>220</v>
      </c>
      <c r="E626" s="288" t="s">
        <v>323</v>
      </c>
      <c r="F626" s="290" t="s">
        <v>471</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c r="AK626" s="268"/>
    </row>
    <row r="627" spans="2:37" ht="54">
      <c r="B627" s="5"/>
      <c r="C627" s="5"/>
      <c r="D627" s="289"/>
      <c r="E627" s="289"/>
      <c r="F627" s="291"/>
      <c r="G627" s="94" t="s">
        <v>444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9" t="s">
        <v>231</v>
      </c>
      <c r="E628" s="279" t="s">
        <v>311</v>
      </c>
      <c r="F628" s="273" t="s">
        <v>579</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82"/>
      <c r="E629" s="282"/>
      <c r="F629" s="274"/>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6" t="s">
        <v>310</v>
      </c>
      <c r="E630" s="276" t="s">
        <v>732</v>
      </c>
      <c r="F630" s="273" t="s">
        <v>313</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7"/>
      <c r="E631" s="277"/>
      <c r="F631" s="274"/>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7"/>
      <c r="E632" s="277"/>
      <c r="F632" s="274"/>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7"/>
      <c r="E633" s="277"/>
      <c r="F633" s="274"/>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278"/>
      <c r="E634" s="278"/>
      <c r="F634" s="275"/>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6" t="s">
        <v>326</v>
      </c>
      <c r="E635" s="276" t="s">
        <v>328</v>
      </c>
      <c r="F635" s="273" t="s">
        <v>330</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7"/>
      <c r="E636" s="277"/>
      <c r="F636" s="274"/>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7"/>
      <c r="E637" s="277"/>
      <c r="F637" s="274"/>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278"/>
      <c r="E638" s="278"/>
      <c r="F638" s="275"/>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6" t="s">
        <v>355</v>
      </c>
      <c r="E639" s="276" t="s">
        <v>356</v>
      </c>
      <c r="F639" s="273" t="s">
        <v>332</v>
      </c>
      <c r="G639" s="146"/>
      <c r="H639" s="204"/>
      <c r="I639" s="205"/>
      <c r="J639" s="206"/>
      <c r="K639" s="207">
        <f>SUM(K640:K659)</f>
        <v>582976</v>
      </c>
      <c r="L639" s="207">
        <f>SUM(L640:L659)</f>
        <v>0</v>
      </c>
      <c r="M639" s="207">
        <f>SUM(M640:M659)</f>
        <v>0</v>
      </c>
      <c r="N639" s="91"/>
      <c r="O639" s="208">
        <f aca="true" t="shared" si="81" ref="O639:V639">SUM(O640:O659)</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SUM(W640:W659)</f>
        <v>0</v>
      </c>
      <c r="X639" s="47">
        <f t="shared" si="82"/>
        <v>307976</v>
      </c>
      <c r="Y639" s="47">
        <f t="shared" si="82"/>
        <v>275000</v>
      </c>
      <c r="Z639" s="47">
        <f t="shared" si="82"/>
        <v>4171</v>
      </c>
      <c r="AA639" s="47">
        <f t="shared" si="82"/>
        <v>-449031.06</v>
      </c>
      <c r="AB639" s="47">
        <f t="shared" si="82"/>
        <v>1060968.43</v>
      </c>
      <c r="AC639" s="47">
        <f t="shared" si="82"/>
        <v>706777.62</v>
      </c>
      <c r="AD639" s="47">
        <f t="shared" si="82"/>
        <v>3055000</v>
      </c>
      <c r="AE639" s="47">
        <f t="shared" si="82"/>
        <v>700146</v>
      </c>
      <c r="AF639" s="47">
        <f t="shared" si="82"/>
        <v>428076.38</v>
      </c>
      <c r="AG639" s="47">
        <f t="shared" si="82"/>
        <v>340000</v>
      </c>
      <c r="AH639" s="47">
        <f t="shared" si="82"/>
        <v>457403.17</v>
      </c>
      <c r="AI639" s="47">
        <f t="shared" si="82"/>
        <v>359053.54000000004</v>
      </c>
      <c r="AK639" s="268"/>
    </row>
    <row r="640" spans="2:37" ht="66" customHeight="1">
      <c r="B640" s="17"/>
      <c r="C640" s="17"/>
      <c r="D640" s="277"/>
      <c r="E640" s="277"/>
      <c r="F640" s="274"/>
      <c r="G640" s="141" t="s">
        <v>400</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7"/>
      <c r="E641" s="277"/>
      <c r="F641" s="274"/>
      <c r="G641" s="141" t="s">
        <v>401</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7"/>
      <c r="E642" s="277"/>
      <c r="F642" s="274"/>
      <c r="G642" s="141" t="s">
        <v>402</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7"/>
      <c r="E643" s="277"/>
      <c r="F643" s="274"/>
      <c r="G643" s="141" t="s">
        <v>403</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7"/>
      <c r="E644" s="277"/>
      <c r="F644" s="274"/>
      <c r="G644" s="141" t="s">
        <v>393</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7"/>
      <c r="E645" s="277"/>
      <c r="F645" s="274"/>
      <c r="G645" s="94" t="s">
        <v>404</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c r="AK645" s="268"/>
    </row>
    <row r="646" spans="1:37" s="39" customFormat="1" ht="54">
      <c r="A646" s="40"/>
      <c r="B646" s="17"/>
      <c r="C646" s="17"/>
      <c r="D646" s="277"/>
      <c r="E646" s="277"/>
      <c r="F646" s="274"/>
      <c r="G646" s="94" t="s">
        <v>773</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7"/>
      <c r="E647" s="277"/>
      <c r="F647" s="274"/>
      <c r="G647" s="94" t="s">
        <v>774</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7"/>
      <c r="E648" s="277"/>
      <c r="F648" s="274"/>
      <c r="G648" s="141" t="s">
        <v>775</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7"/>
      <c r="E649" s="277"/>
      <c r="F649" s="274"/>
      <c r="G649" s="141" t="s">
        <v>776</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7"/>
      <c r="E650" s="277"/>
      <c r="F650" s="274"/>
      <c r="G650" s="141" t="s">
        <v>777</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7"/>
      <c r="E651" s="277"/>
      <c r="F651" s="274"/>
      <c r="G651" s="141" t="s">
        <v>760</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7"/>
      <c r="E652" s="277"/>
      <c r="F652" s="274"/>
      <c r="G652" s="141" t="s">
        <v>761</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7"/>
      <c r="E653" s="277"/>
      <c r="F653" s="274"/>
      <c r="G653" s="141" t="s">
        <v>762</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77"/>
      <c r="E654" s="277"/>
      <c r="F654" s="274"/>
      <c r="G654" s="108" t="s">
        <v>763</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7"/>
      <c r="E655" s="277"/>
      <c r="F655" s="274"/>
      <c r="G655" s="108" t="s">
        <v>764</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7"/>
      <c r="E656" s="277"/>
      <c r="F656" s="274"/>
      <c r="G656" s="94" t="s">
        <v>765</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60.75" customHeight="1">
      <c r="B657" s="5"/>
      <c r="C657" s="5"/>
      <c r="D657" s="277"/>
      <c r="E657" s="277"/>
      <c r="F657" s="274"/>
      <c r="G657" s="318" t="s">
        <v>412</v>
      </c>
      <c r="H657" s="211"/>
      <c r="I657" s="123"/>
      <c r="J657" s="212"/>
      <c r="K657" s="128"/>
      <c r="L657" s="128"/>
      <c r="M657" s="128"/>
      <c r="N657" s="320">
        <v>3210</v>
      </c>
      <c r="O657" s="322"/>
      <c r="P657" s="322"/>
      <c r="Q657" s="324">
        <v>1050000</v>
      </c>
      <c r="R657" s="324">
        <v>1300000</v>
      </c>
      <c r="S657" s="324"/>
      <c r="T657" s="324"/>
      <c r="U657" s="324"/>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8"/>
    </row>
    <row r="658" spans="2:37" ht="60.75" customHeight="1">
      <c r="B658" s="5"/>
      <c r="C658" s="5"/>
      <c r="D658" s="277"/>
      <c r="E658" s="277"/>
      <c r="F658" s="274"/>
      <c r="G658" s="319"/>
      <c r="H658" s="211"/>
      <c r="I658" s="123"/>
      <c r="J658" s="212"/>
      <c r="K658" s="128"/>
      <c r="L658" s="128"/>
      <c r="M658" s="128"/>
      <c r="N658" s="321"/>
      <c r="O658" s="323"/>
      <c r="P658" s="323"/>
      <c r="Q658" s="325"/>
      <c r="R658" s="325"/>
      <c r="S658" s="325"/>
      <c r="T658" s="325"/>
      <c r="U658" s="325"/>
      <c r="V658" s="53">
        <v>1300000</v>
      </c>
      <c r="W658" s="269"/>
      <c r="X658" s="269"/>
      <c r="Y658" s="269"/>
      <c r="Z658" s="269"/>
      <c r="AA658" s="269"/>
      <c r="AB658" s="269"/>
      <c r="AC658" s="269">
        <v>100000</v>
      </c>
      <c r="AD658" s="269">
        <v>240000</v>
      </c>
      <c r="AE658" s="269">
        <v>240000</v>
      </c>
      <c r="AF658" s="269">
        <v>240000</v>
      </c>
      <c r="AG658" s="269">
        <v>240000</v>
      </c>
      <c r="AH658" s="269">
        <v>240000</v>
      </c>
      <c r="AI658" s="269"/>
      <c r="AK658" s="268"/>
    </row>
    <row r="659" spans="2:37" ht="36">
      <c r="B659" s="5"/>
      <c r="C659" s="5"/>
      <c r="D659" s="277"/>
      <c r="E659" s="277"/>
      <c r="F659" s="274"/>
      <c r="G659" s="141" t="s">
        <v>766</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8"/>
    </row>
    <row r="660" spans="2:37" ht="18">
      <c r="B660" s="5"/>
      <c r="C660" s="5"/>
      <c r="D660" s="276" t="s">
        <v>223</v>
      </c>
      <c r="E660" s="276" t="s">
        <v>363</v>
      </c>
      <c r="F660" s="273" t="s">
        <v>333</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3" ref="W660:AI660">SUM(W661:W662)</f>
        <v>0</v>
      </c>
      <c r="X660" s="47">
        <f t="shared" si="83"/>
        <v>0</v>
      </c>
      <c r="Y660" s="47">
        <f t="shared" si="83"/>
        <v>0</v>
      </c>
      <c r="Z660" s="47">
        <f t="shared" si="83"/>
        <v>0</v>
      </c>
      <c r="AA660" s="47">
        <f t="shared" si="83"/>
        <v>60000</v>
      </c>
      <c r="AB660" s="47">
        <f t="shared" si="83"/>
        <v>358000</v>
      </c>
      <c r="AC660" s="47">
        <f t="shared" si="83"/>
        <v>219000</v>
      </c>
      <c r="AD660" s="47">
        <f t="shared" si="83"/>
        <v>0</v>
      </c>
      <c r="AE660" s="47">
        <f t="shared" si="83"/>
        <v>0</v>
      </c>
      <c r="AF660" s="47">
        <f t="shared" si="83"/>
        <v>0</v>
      </c>
      <c r="AG660" s="47">
        <f t="shared" si="83"/>
        <v>0</v>
      </c>
      <c r="AH660" s="47">
        <f t="shared" si="83"/>
        <v>0</v>
      </c>
      <c r="AI660" s="47">
        <f t="shared" si="83"/>
        <v>0</v>
      </c>
      <c r="AK660" s="268"/>
    </row>
    <row r="661" spans="2:37" ht="72">
      <c r="B661" s="5"/>
      <c r="C661" s="5"/>
      <c r="D661" s="277"/>
      <c r="E661" s="277"/>
      <c r="F661" s="274"/>
      <c r="G661" s="108" t="s">
        <v>767</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8"/>
    </row>
    <row r="662" spans="2:37" ht="90">
      <c r="B662" s="5"/>
      <c r="C662" s="5"/>
      <c r="D662" s="277"/>
      <c r="E662" s="277"/>
      <c r="F662" s="274"/>
      <c r="G662" s="214" t="s">
        <v>778</v>
      </c>
      <c r="H662" s="211"/>
      <c r="I662" s="123"/>
      <c r="J662" s="212"/>
      <c r="K662" s="128"/>
      <c r="L662" s="128"/>
      <c r="M662" s="128"/>
      <c r="N662" s="91">
        <v>3210</v>
      </c>
      <c r="O662" s="213"/>
      <c r="P662" s="213"/>
      <c r="Q662" s="53">
        <v>200000</v>
      </c>
      <c r="R662" s="53" t="s">
        <v>625</v>
      </c>
      <c r="S662" s="53"/>
      <c r="T662" s="53"/>
      <c r="U662" s="53"/>
      <c r="V662" s="53">
        <v>200000</v>
      </c>
      <c r="W662" s="42"/>
      <c r="X662" s="42"/>
      <c r="Y662" s="42"/>
      <c r="Z662" s="42"/>
      <c r="AA662" s="42">
        <v>60000</v>
      </c>
      <c r="AB662" s="42">
        <v>140000</v>
      </c>
      <c r="AC662" s="42"/>
      <c r="AD662" s="42"/>
      <c r="AE662" s="42"/>
      <c r="AF662" s="42"/>
      <c r="AG662" s="42"/>
      <c r="AH662" s="42"/>
      <c r="AI662" s="42"/>
      <c r="AK662" s="268"/>
    </row>
    <row r="663" spans="2:37" ht="18">
      <c r="B663" s="5"/>
      <c r="C663" s="5"/>
      <c r="D663" s="276" t="s">
        <v>768</v>
      </c>
      <c r="E663" s="279" t="s">
        <v>769</v>
      </c>
      <c r="F663" s="273" t="s">
        <v>770</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4" ref="W663:AI663">SUM(W664)</f>
        <v>0</v>
      </c>
      <c r="X663" s="56">
        <f t="shared" si="84"/>
        <v>0</v>
      </c>
      <c r="Y663" s="56">
        <f t="shared" si="84"/>
        <v>0</v>
      </c>
      <c r="Z663" s="56">
        <f t="shared" si="84"/>
        <v>0</v>
      </c>
      <c r="AA663" s="56">
        <f t="shared" si="84"/>
        <v>0</v>
      </c>
      <c r="AB663" s="56">
        <f t="shared" si="84"/>
        <v>31585.76</v>
      </c>
      <c r="AC663" s="56">
        <f t="shared" si="84"/>
        <v>200000</v>
      </c>
      <c r="AD663" s="56">
        <f t="shared" si="84"/>
        <v>0</v>
      </c>
      <c r="AE663" s="56">
        <f t="shared" si="84"/>
        <v>268414.24</v>
      </c>
      <c r="AF663" s="56">
        <f t="shared" si="84"/>
        <v>0</v>
      </c>
      <c r="AG663" s="56">
        <f t="shared" si="84"/>
        <v>0</v>
      </c>
      <c r="AH663" s="56">
        <f t="shared" si="84"/>
        <v>0</v>
      </c>
      <c r="AI663" s="56">
        <f t="shared" si="84"/>
        <v>92047.2</v>
      </c>
      <c r="AK663" s="268"/>
    </row>
    <row r="664" spans="2:37" ht="36">
      <c r="B664" s="5"/>
      <c r="C664" s="5"/>
      <c r="D664" s="278"/>
      <c r="E664" s="282"/>
      <c r="F664" s="275"/>
      <c r="G664" s="94" t="s">
        <v>771</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8"/>
    </row>
    <row r="665" spans="2:37" ht="18">
      <c r="B665" s="5"/>
      <c r="C665" s="5"/>
      <c r="D665" s="276" t="s">
        <v>587</v>
      </c>
      <c r="E665" s="276" t="s">
        <v>109</v>
      </c>
      <c r="F665" s="273" t="s">
        <v>138</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5" ref="W665:AI665">SUM(W666:W716)</f>
        <v>0</v>
      </c>
      <c r="X665" s="47">
        <f t="shared" si="85"/>
        <v>2416000</v>
      </c>
      <c r="Y665" s="47">
        <f t="shared" si="85"/>
        <v>3584000</v>
      </c>
      <c r="Z665" s="47">
        <f t="shared" si="85"/>
        <v>640500</v>
      </c>
      <c r="AA665" s="47">
        <f t="shared" si="85"/>
        <v>6993995.17</v>
      </c>
      <c r="AB665" s="47">
        <f t="shared" si="85"/>
        <v>14129230</v>
      </c>
      <c r="AC665" s="47">
        <f t="shared" si="85"/>
        <v>10444146</v>
      </c>
      <c r="AD665" s="47">
        <f t="shared" si="85"/>
        <v>9585470.26</v>
      </c>
      <c r="AE665" s="47">
        <f t="shared" si="85"/>
        <v>2904282.61</v>
      </c>
      <c r="AF665" s="47">
        <f t="shared" si="85"/>
        <v>8489445.91</v>
      </c>
      <c r="AG665" s="47">
        <f t="shared" si="85"/>
        <v>12335125.219999999</v>
      </c>
      <c r="AH665" s="47">
        <f t="shared" si="85"/>
        <v>3564115.83</v>
      </c>
      <c r="AI665" s="47">
        <f t="shared" si="85"/>
        <v>26087431.73</v>
      </c>
      <c r="AK665" s="268"/>
    </row>
    <row r="666" spans="2:37" ht="63" customHeight="1">
      <c r="B666" s="17"/>
      <c r="C666" s="17"/>
      <c r="D666" s="277"/>
      <c r="E666" s="277"/>
      <c r="F666" s="274"/>
      <c r="G666" s="94" t="s">
        <v>367</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8"/>
    </row>
    <row r="667" spans="2:37" ht="54">
      <c r="B667" s="17"/>
      <c r="C667" s="17"/>
      <c r="D667" s="277"/>
      <c r="E667" s="277"/>
      <c r="F667" s="274"/>
      <c r="G667" s="146" t="s">
        <v>662</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8"/>
    </row>
    <row r="668" spans="2:37" ht="54">
      <c r="B668" s="17"/>
      <c r="C668" s="17"/>
      <c r="D668" s="277"/>
      <c r="E668" s="277"/>
      <c r="F668" s="274"/>
      <c r="G668" s="146" t="s">
        <v>663</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8"/>
    </row>
    <row r="669" spans="2:37" ht="72">
      <c r="B669" s="17"/>
      <c r="C669" s="17"/>
      <c r="D669" s="277"/>
      <c r="E669" s="277"/>
      <c r="F669" s="274"/>
      <c r="G669" s="146" t="s">
        <v>456</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8"/>
    </row>
    <row r="670" spans="2:37" ht="54">
      <c r="B670" s="17"/>
      <c r="C670" s="17"/>
      <c r="D670" s="277"/>
      <c r="E670" s="277"/>
      <c r="F670" s="274"/>
      <c r="G670" s="146" t="s">
        <v>488</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8"/>
    </row>
    <row r="671" spans="2:37" ht="54">
      <c r="B671" s="17"/>
      <c r="C671" s="17"/>
      <c r="D671" s="277"/>
      <c r="E671" s="277"/>
      <c r="F671" s="274"/>
      <c r="G671" s="146" t="s">
        <v>489</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8"/>
    </row>
    <row r="672" spans="2:37" ht="54">
      <c r="B672" s="17"/>
      <c r="C672" s="17"/>
      <c r="D672" s="277"/>
      <c r="E672" s="277"/>
      <c r="F672" s="274"/>
      <c r="G672" s="146" t="s">
        <v>490</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8"/>
    </row>
    <row r="673" spans="2:37" ht="72">
      <c r="B673" s="17"/>
      <c r="C673" s="17"/>
      <c r="D673" s="277"/>
      <c r="E673" s="277"/>
      <c r="F673" s="274"/>
      <c r="G673" s="146" t="s">
        <v>714</v>
      </c>
      <c r="H673" s="215"/>
      <c r="I673" s="92"/>
      <c r="J673" s="210"/>
      <c r="K673" s="53"/>
      <c r="L673" s="53"/>
      <c r="M673" s="42"/>
      <c r="N673" s="91">
        <v>3132</v>
      </c>
      <c r="O673" s="53"/>
      <c r="P673" s="210"/>
      <c r="Q673" s="42">
        <v>850000</v>
      </c>
      <c r="R673" s="42"/>
      <c r="S673" s="257" t="s">
        <v>715</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f>
        <v>1125698.79</v>
      </c>
      <c r="AK673" s="268"/>
    </row>
    <row r="674" spans="2:37" ht="72" hidden="1">
      <c r="B674" s="17"/>
      <c r="C674" s="17"/>
      <c r="D674" s="277"/>
      <c r="E674" s="277"/>
      <c r="F674" s="274"/>
      <c r="G674" s="146" t="s">
        <v>491</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8"/>
    </row>
    <row r="675" spans="2:37" ht="72">
      <c r="B675" s="17"/>
      <c r="C675" s="17"/>
      <c r="D675" s="277"/>
      <c r="E675" s="277"/>
      <c r="F675" s="274"/>
      <c r="G675" s="146" t="s">
        <v>614</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8"/>
    </row>
    <row r="676" spans="2:37" ht="54">
      <c r="B676" s="17"/>
      <c r="C676" s="17"/>
      <c r="D676" s="277"/>
      <c r="E676" s="277"/>
      <c r="F676" s="274"/>
      <c r="G676" s="146" t="s">
        <v>615</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8"/>
    </row>
    <row r="677" spans="2:37" ht="54">
      <c r="B677" s="17"/>
      <c r="C677" s="17"/>
      <c r="D677" s="277"/>
      <c r="E677" s="277"/>
      <c r="F677" s="274"/>
      <c r="G677" s="146" t="s">
        <v>616</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8"/>
    </row>
    <row r="678" spans="2:37" ht="54">
      <c r="B678" s="17"/>
      <c r="C678" s="17"/>
      <c r="D678" s="277"/>
      <c r="E678" s="277"/>
      <c r="F678" s="274"/>
      <c r="G678" s="146" t="s">
        <v>206</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8"/>
    </row>
    <row r="679" spans="2:37" ht="54">
      <c r="B679" s="17"/>
      <c r="C679" s="17"/>
      <c r="D679" s="277"/>
      <c r="E679" s="277"/>
      <c r="F679" s="274"/>
      <c r="G679" s="146" t="s">
        <v>207</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8"/>
    </row>
    <row r="680" spans="2:37" ht="36">
      <c r="B680" s="17"/>
      <c r="C680" s="17"/>
      <c r="D680" s="277"/>
      <c r="E680" s="277"/>
      <c r="F680" s="274"/>
      <c r="G680" s="94" t="s">
        <v>617</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8"/>
    </row>
    <row r="681" spans="2:37" ht="72">
      <c r="B681" s="17"/>
      <c r="C681" s="17"/>
      <c r="D681" s="277"/>
      <c r="E681" s="277"/>
      <c r="F681" s="274"/>
      <c r="G681" s="146" t="s">
        <v>618</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8"/>
    </row>
    <row r="682" spans="2:37" ht="54" hidden="1">
      <c r="B682" s="17"/>
      <c r="C682" s="17"/>
      <c r="D682" s="277"/>
      <c r="E682" s="277"/>
      <c r="F682" s="274"/>
      <c r="G682" s="94" t="s">
        <v>619</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8"/>
    </row>
    <row r="683" spans="2:37" ht="54">
      <c r="B683" s="17"/>
      <c r="C683" s="17"/>
      <c r="D683" s="277"/>
      <c r="E683" s="277"/>
      <c r="F683" s="274"/>
      <c r="G683" s="94" t="s">
        <v>283</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8"/>
    </row>
    <row r="684" spans="2:37" ht="54">
      <c r="B684" s="17"/>
      <c r="C684" s="17"/>
      <c r="D684" s="277"/>
      <c r="E684" s="277"/>
      <c r="F684" s="274"/>
      <c r="G684" s="94" t="s">
        <v>688</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8"/>
    </row>
    <row r="685" spans="2:37" ht="36">
      <c r="B685" s="17"/>
      <c r="C685" s="17"/>
      <c r="D685" s="277"/>
      <c r="E685" s="277"/>
      <c r="F685" s="274"/>
      <c r="G685" s="94" t="s">
        <v>284</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8"/>
    </row>
    <row r="686" spans="2:37" ht="36">
      <c r="B686" s="17"/>
      <c r="C686" s="17"/>
      <c r="D686" s="277"/>
      <c r="E686" s="277"/>
      <c r="F686" s="274"/>
      <c r="G686" s="94" t="s">
        <v>285</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8"/>
    </row>
    <row r="687" spans="2:37" ht="54">
      <c r="B687" s="17"/>
      <c r="C687" s="17"/>
      <c r="D687" s="277"/>
      <c r="E687" s="277"/>
      <c r="F687" s="274"/>
      <c r="G687" s="94" t="s">
        <v>286</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8"/>
    </row>
    <row r="688" spans="2:37" ht="36">
      <c r="B688" s="17"/>
      <c r="C688" s="17"/>
      <c r="D688" s="277"/>
      <c r="E688" s="277"/>
      <c r="F688" s="274"/>
      <c r="G688" s="94" t="s">
        <v>287</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8"/>
    </row>
    <row r="689" spans="2:37" ht="36">
      <c r="B689" s="17"/>
      <c r="C689" s="17"/>
      <c r="D689" s="277"/>
      <c r="E689" s="277"/>
      <c r="F689" s="274"/>
      <c r="G689" s="146" t="s">
        <v>457</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8"/>
    </row>
    <row r="690" spans="2:37" ht="36">
      <c r="B690" s="17"/>
      <c r="C690" s="17"/>
      <c r="D690" s="277"/>
      <c r="E690" s="277"/>
      <c r="F690" s="274"/>
      <c r="G690" s="146" t="s">
        <v>458</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8"/>
    </row>
    <row r="691" spans="2:37" ht="54">
      <c r="B691" s="17"/>
      <c r="C691" s="17"/>
      <c r="D691" s="277"/>
      <c r="E691" s="277"/>
      <c r="F691" s="274"/>
      <c r="G691" s="146" t="s">
        <v>459</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8"/>
    </row>
    <row r="692" spans="2:37" ht="36">
      <c r="B692" s="17"/>
      <c r="C692" s="17"/>
      <c r="D692" s="277"/>
      <c r="E692" s="277"/>
      <c r="F692" s="274"/>
      <c r="G692" s="146" t="s">
        <v>392</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8"/>
    </row>
    <row r="693" spans="2:37" ht="54">
      <c r="B693" s="17"/>
      <c r="C693" s="17"/>
      <c r="D693" s="277"/>
      <c r="E693" s="277"/>
      <c r="F693" s="274"/>
      <c r="G693" s="146" t="s">
        <v>460</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8"/>
    </row>
    <row r="694" spans="2:37" ht="54">
      <c r="B694" s="17"/>
      <c r="C694" s="17"/>
      <c r="D694" s="277"/>
      <c r="E694" s="277"/>
      <c r="F694" s="274"/>
      <c r="G694" s="94" t="s">
        <v>461</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8"/>
    </row>
    <row r="695" spans="2:37" ht="36">
      <c r="B695" s="17"/>
      <c r="C695" s="17"/>
      <c r="D695" s="277"/>
      <c r="E695" s="277"/>
      <c r="F695" s="274"/>
      <c r="G695" s="94" t="s">
        <v>566</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8"/>
    </row>
    <row r="696" spans="2:37" ht="36">
      <c r="B696" s="17"/>
      <c r="C696" s="17"/>
      <c r="D696" s="277"/>
      <c r="E696" s="277"/>
      <c r="F696" s="274"/>
      <c r="G696" s="94" t="s">
        <v>653</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f>
        <v>2906566.4</v>
      </c>
      <c r="AK696" s="268"/>
    </row>
    <row r="697" spans="2:37" ht="39.75" customHeight="1">
      <c r="B697" s="17"/>
      <c r="C697" s="17"/>
      <c r="D697" s="277"/>
      <c r="E697" s="277"/>
      <c r="F697" s="274"/>
      <c r="G697" s="94" t="s">
        <v>368</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8"/>
    </row>
    <row r="698" spans="2:37" ht="37.5" customHeight="1">
      <c r="B698" s="17"/>
      <c r="C698" s="17"/>
      <c r="D698" s="277"/>
      <c r="E698" s="277"/>
      <c r="F698" s="274"/>
      <c r="G698" s="94" t="s">
        <v>462</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8"/>
    </row>
    <row r="699" spans="2:37" ht="37.5" customHeight="1">
      <c r="B699" s="17"/>
      <c r="C699" s="17"/>
      <c r="D699" s="277"/>
      <c r="E699" s="277"/>
      <c r="F699" s="274"/>
      <c r="G699" s="94" t="s">
        <v>205</v>
      </c>
      <c r="H699" s="216"/>
      <c r="I699" s="216"/>
      <c r="J699" s="264"/>
      <c r="K699" s="216"/>
      <c r="L699" s="216"/>
      <c r="M699" s="216"/>
      <c r="N699" s="91">
        <v>3142</v>
      </c>
      <c r="O699" s="216"/>
      <c r="P699" s="264"/>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8"/>
    </row>
    <row r="700" spans="2:37" ht="54" customHeight="1">
      <c r="B700" s="17"/>
      <c r="C700" s="17"/>
      <c r="D700" s="277"/>
      <c r="E700" s="277"/>
      <c r="F700" s="274"/>
      <c r="G700" s="94" t="s">
        <v>369</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8"/>
    </row>
    <row r="701" spans="2:37" ht="54" customHeight="1">
      <c r="B701" s="17"/>
      <c r="C701" s="17"/>
      <c r="D701" s="277"/>
      <c r="E701" s="277"/>
      <c r="F701" s="274"/>
      <c r="G701" s="94" t="s">
        <v>464</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8"/>
    </row>
    <row r="702" spans="2:37" ht="60" customHeight="1">
      <c r="B702" s="17"/>
      <c r="C702" s="17"/>
      <c r="D702" s="277"/>
      <c r="E702" s="277"/>
      <c r="F702" s="274"/>
      <c r="G702" s="94" t="s">
        <v>747</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8"/>
    </row>
    <row r="703" spans="2:37" ht="60" customHeight="1">
      <c r="B703" s="17"/>
      <c r="C703" s="17"/>
      <c r="D703" s="277"/>
      <c r="E703" s="277"/>
      <c r="F703" s="274"/>
      <c r="G703" s="94" t="s">
        <v>748</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f>
        <v>111937.20000000001</v>
      </c>
      <c r="AK703" s="268"/>
    </row>
    <row r="704" spans="2:37" ht="72">
      <c r="B704" s="17"/>
      <c r="C704" s="17"/>
      <c r="D704" s="277"/>
      <c r="E704" s="277"/>
      <c r="F704" s="274"/>
      <c r="G704" s="94" t="s">
        <v>465</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c r="AD704" s="42"/>
      <c r="AE704" s="42">
        <f>1731585.76-912200-170000</f>
        <v>649385.76</v>
      </c>
      <c r="AF704" s="42">
        <v>3000000</v>
      </c>
      <c r="AG704" s="42">
        <v>3741261.78</v>
      </c>
      <c r="AH704" s="42">
        <f>3421352.46-3000000</f>
        <v>421352.45999999996</v>
      </c>
      <c r="AI704" s="42">
        <f>13429+7850000+306023.62</f>
        <v>8169452.62</v>
      </c>
      <c r="AK704" s="268"/>
    </row>
    <row r="705" spans="2:37" ht="62.25" customHeight="1">
      <c r="B705" s="17"/>
      <c r="C705" s="17"/>
      <c r="D705" s="277"/>
      <c r="E705" s="277"/>
      <c r="F705" s="274"/>
      <c r="G705" s="94" t="s">
        <v>236</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8"/>
    </row>
    <row r="706" spans="2:37" ht="72">
      <c r="B706" s="17"/>
      <c r="C706" s="17"/>
      <c r="D706" s="127"/>
      <c r="E706" s="127"/>
      <c r="F706" s="116"/>
      <c r="G706" s="94" t="s">
        <v>754</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8"/>
    </row>
    <row r="707" spans="2:37" ht="54">
      <c r="B707" s="17"/>
      <c r="C707" s="17"/>
      <c r="D707" s="127"/>
      <c r="E707" s="127"/>
      <c r="F707" s="116"/>
      <c r="G707" s="94" t="s">
        <v>376</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8"/>
    </row>
    <row r="708" spans="2:37" ht="72">
      <c r="B708" s="17"/>
      <c r="C708" s="17"/>
      <c r="D708" s="127"/>
      <c r="E708" s="127"/>
      <c r="F708" s="116"/>
      <c r="G708" s="94" t="s">
        <v>466</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8"/>
    </row>
    <row r="709" spans="2:37" ht="72">
      <c r="B709" s="17"/>
      <c r="C709" s="17"/>
      <c r="D709" s="127"/>
      <c r="E709" s="127"/>
      <c r="F709" s="116"/>
      <c r="G709" s="94" t="s">
        <v>467</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v>140000</v>
      </c>
      <c r="AD709" s="42"/>
      <c r="AE709" s="42">
        <v>669150</v>
      </c>
      <c r="AF709" s="42"/>
      <c r="AG709" s="42"/>
      <c r="AH709" s="42">
        <v>747.37</v>
      </c>
      <c r="AI709" s="42">
        <f>109500+32752.63</f>
        <v>142252.63</v>
      </c>
      <c r="AK709" s="268"/>
    </row>
    <row r="710" spans="2:37" ht="72">
      <c r="B710" s="17"/>
      <c r="C710" s="17"/>
      <c r="D710" s="127"/>
      <c r="E710" s="127"/>
      <c r="F710" s="116"/>
      <c r="G710" s="94" t="s">
        <v>468</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8"/>
    </row>
    <row r="711" spans="2:37" ht="72">
      <c r="B711" s="17"/>
      <c r="C711" s="17"/>
      <c r="D711" s="127"/>
      <c r="E711" s="127"/>
      <c r="F711" s="116"/>
      <c r="G711" s="94" t="s">
        <v>721</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8"/>
    </row>
    <row r="712" spans="2:37" ht="72">
      <c r="B712" s="17"/>
      <c r="C712" s="17"/>
      <c r="D712" s="127"/>
      <c r="E712" s="127"/>
      <c r="F712" s="116"/>
      <c r="G712" s="94" t="s">
        <v>722</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8"/>
    </row>
    <row r="713" spans="2:37" ht="54">
      <c r="B713" s="17"/>
      <c r="C713" s="17"/>
      <c r="D713" s="127"/>
      <c r="E713" s="127"/>
      <c r="F713" s="116"/>
      <c r="G713" s="94" t="s">
        <v>209</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8"/>
    </row>
    <row r="714" spans="2:37" ht="54">
      <c r="B714" s="17"/>
      <c r="C714" s="17"/>
      <c r="D714" s="127"/>
      <c r="E714" s="127"/>
      <c r="F714" s="116"/>
      <c r="G714" s="94" t="s">
        <v>545</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8"/>
    </row>
    <row r="715" spans="2:37" ht="36">
      <c r="B715" s="17"/>
      <c r="C715" s="17"/>
      <c r="D715" s="127"/>
      <c r="E715" s="127"/>
      <c r="F715" s="116"/>
      <c r="G715" s="146" t="s">
        <v>546</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8"/>
    </row>
    <row r="716" spans="2:37" ht="36">
      <c r="B716" s="17"/>
      <c r="C716" s="17"/>
      <c r="D716" s="127"/>
      <c r="E716" s="127"/>
      <c r="F716" s="116"/>
      <c r="G716" s="167" t="s">
        <v>547</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8"/>
    </row>
    <row r="717" spans="2:37" ht="18" customHeight="1">
      <c r="B717" s="17"/>
      <c r="C717" s="17"/>
      <c r="D717" s="288" t="s">
        <v>559</v>
      </c>
      <c r="E717" s="288" t="s">
        <v>592</v>
      </c>
      <c r="F717" s="290" t="s">
        <v>560</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6" ref="W717:AI717">W718</f>
        <v>0</v>
      </c>
      <c r="X717" s="59">
        <f t="shared" si="86"/>
        <v>0</v>
      </c>
      <c r="Y717" s="59">
        <f t="shared" si="86"/>
        <v>0</v>
      </c>
      <c r="Z717" s="59">
        <f t="shared" si="86"/>
        <v>0</v>
      </c>
      <c r="AA717" s="59">
        <f t="shared" si="86"/>
        <v>0</v>
      </c>
      <c r="AB717" s="59">
        <f t="shared" si="86"/>
        <v>0</v>
      </c>
      <c r="AC717" s="59">
        <f t="shared" si="86"/>
        <v>0</v>
      </c>
      <c r="AD717" s="59">
        <f t="shared" si="86"/>
        <v>0</v>
      </c>
      <c r="AE717" s="59">
        <f t="shared" si="86"/>
        <v>0</v>
      </c>
      <c r="AF717" s="59">
        <f t="shared" si="86"/>
        <v>0</v>
      </c>
      <c r="AG717" s="59">
        <f t="shared" si="86"/>
        <v>0</v>
      </c>
      <c r="AH717" s="59">
        <f t="shared" si="86"/>
        <v>4923400</v>
      </c>
      <c r="AI717" s="59">
        <f t="shared" si="86"/>
        <v>0</v>
      </c>
      <c r="AK717" s="268"/>
    </row>
    <row r="718" spans="2:37" ht="162">
      <c r="B718" s="17"/>
      <c r="C718" s="17"/>
      <c r="D718" s="289"/>
      <c r="E718" s="289"/>
      <c r="F718" s="291"/>
      <c r="G718" s="94" t="s">
        <v>282</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c r="AD718" s="42"/>
      <c r="AE718" s="42"/>
      <c r="AF718" s="42"/>
      <c r="AG718" s="42"/>
      <c r="AH718" s="42">
        <f>5000000-76600</f>
        <v>4923400</v>
      </c>
      <c r="AI718" s="42"/>
      <c r="AK718" s="268"/>
    </row>
    <row r="719" spans="2:37" ht="18">
      <c r="B719" s="5"/>
      <c r="C719" s="5"/>
      <c r="D719" s="287" t="s">
        <v>217</v>
      </c>
      <c r="E719" s="287" t="s">
        <v>321</v>
      </c>
      <c r="F719" s="281" t="s">
        <v>229</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7" ref="W719:AI719">W721+W722+W723+W729+W732+W720</f>
        <v>0</v>
      </c>
      <c r="X719" s="47">
        <f t="shared" si="87"/>
        <v>0</v>
      </c>
      <c r="Y719" s="47">
        <f t="shared" si="87"/>
        <v>0</v>
      </c>
      <c r="Z719" s="47">
        <f t="shared" si="87"/>
        <v>346000</v>
      </c>
      <c r="AA719" s="47">
        <f t="shared" si="87"/>
        <v>35350</v>
      </c>
      <c r="AB719" s="47">
        <f t="shared" si="87"/>
        <v>459850</v>
      </c>
      <c r="AC719" s="47">
        <f t="shared" si="87"/>
        <v>107000</v>
      </c>
      <c r="AD719" s="47">
        <f t="shared" si="87"/>
        <v>336794</v>
      </c>
      <c r="AE719" s="47">
        <f t="shared" si="87"/>
        <v>197000</v>
      </c>
      <c r="AF719" s="47">
        <f t="shared" si="87"/>
        <v>27000</v>
      </c>
      <c r="AG719" s="47">
        <f t="shared" si="87"/>
        <v>27000</v>
      </c>
      <c r="AH719" s="47">
        <f t="shared" si="87"/>
        <v>663792</v>
      </c>
      <c r="AI719" s="47">
        <f t="shared" si="87"/>
        <v>87060.75</v>
      </c>
      <c r="AK719" s="268"/>
    </row>
    <row r="720" spans="1:37" s="39" customFormat="1" ht="18">
      <c r="A720" s="2"/>
      <c r="B720" s="259"/>
      <c r="C720" s="259"/>
      <c r="D720" s="287"/>
      <c r="E720" s="287"/>
      <c r="F720" s="281"/>
      <c r="G720" s="199" t="s">
        <v>740</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8"/>
    </row>
    <row r="721" spans="2:37" ht="90">
      <c r="B721" s="5"/>
      <c r="C721" s="5"/>
      <c r="D721" s="287"/>
      <c r="E721" s="287"/>
      <c r="F721" s="281"/>
      <c r="G721" s="94" t="s">
        <v>772</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8"/>
    </row>
    <row r="722" spans="2:37" ht="36">
      <c r="B722" s="5"/>
      <c r="C722" s="5"/>
      <c r="D722" s="287"/>
      <c r="E722" s="287"/>
      <c r="F722" s="281"/>
      <c r="G722" s="94" t="s">
        <v>34</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8"/>
    </row>
    <row r="723" spans="2:37" ht="51.75">
      <c r="B723" s="5"/>
      <c r="C723" s="5"/>
      <c r="D723" s="287"/>
      <c r="E723" s="287"/>
      <c r="F723" s="281"/>
      <c r="G723" s="95" t="s">
        <v>29</v>
      </c>
      <c r="H723" s="62"/>
      <c r="I723" s="152"/>
      <c r="J723" s="150"/>
      <c r="K723" s="42"/>
      <c r="L723" s="42"/>
      <c r="M723" s="42"/>
      <c r="N723" s="91"/>
      <c r="O723" s="150"/>
      <c r="P723" s="150"/>
      <c r="Q723" s="59">
        <f>SUM(Q724:Q728)</f>
        <v>732586</v>
      </c>
      <c r="R723" s="59"/>
      <c r="S723" s="59"/>
      <c r="T723" s="59"/>
      <c r="U723" s="59"/>
      <c r="V723" s="59">
        <f>SUM(V724:V728)</f>
        <v>1067586</v>
      </c>
      <c r="W723" s="59">
        <f aca="true" t="shared" si="88" ref="W723:AI723">SUM(W724:W728)</f>
        <v>0</v>
      </c>
      <c r="X723" s="59">
        <f t="shared" si="88"/>
        <v>0</v>
      </c>
      <c r="Y723" s="59">
        <f t="shared" si="88"/>
        <v>0</v>
      </c>
      <c r="Z723" s="59">
        <f t="shared" si="88"/>
        <v>0</v>
      </c>
      <c r="AA723" s="59">
        <f t="shared" si="88"/>
        <v>0</v>
      </c>
      <c r="AB723" s="59">
        <f t="shared" si="88"/>
        <v>243000</v>
      </c>
      <c r="AC723" s="59">
        <f t="shared" si="88"/>
        <v>80000</v>
      </c>
      <c r="AD723" s="59">
        <f t="shared" si="88"/>
        <v>159794</v>
      </c>
      <c r="AE723" s="59">
        <f t="shared" si="88"/>
        <v>170000</v>
      </c>
      <c r="AF723" s="59">
        <f t="shared" si="88"/>
        <v>0</v>
      </c>
      <c r="AG723" s="59">
        <f t="shared" si="88"/>
        <v>0</v>
      </c>
      <c r="AH723" s="59">
        <f t="shared" si="88"/>
        <v>414792</v>
      </c>
      <c r="AI723" s="59">
        <f t="shared" si="88"/>
        <v>0</v>
      </c>
      <c r="AK723" s="268"/>
    </row>
    <row r="724" spans="2:37" ht="36">
      <c r="B724" s="5"/>
      <c r="C724" s="5"/>
      <c r="D724" s="287"/>
      <c r="E724" s="287"/>
      <c r="F724" s="281"/>
      <c r="G724" s="94" t="s">
        <v>35</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8"/>
    </row>
    <row r="725" spans="2:37" ht="54">
      <c r="B725" s="17"/>
      <c r="C725" s="17"/>
      <c r="D725" s="287"/>
      <c r="E725" s="287"/>
      <c r="F725" s="281"/>
      <c r="G725" s="94" t="s">
        <v>803</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8"/>
    </row>
    <row r="726" spans="2:37" ht="54">
      <c r="B726" s="17"/>
      <c r="C726" s="17"/>
      <c r="D726" s="287"/>
      <c r="E726" s="287"/>
      <c r="F726" s="281"/>
      <c r="G726" s="94" t="s">
        <v>650</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8"/>
    </row>
    <row r="727" spans="2:37" ht="54">
      <c r="B727" s="17"/>
      <c r="C727" s="17"/>
      <c r="D727" s="287"/>
      <c r="E727" s="287"/>
      <c r="F727" s="281"/>
      <c r="G727" s="94" t="s">
        <v>204</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8"/>
    </row>
    <row r="728" spans="2:37" ht="54">
      <c r="B728" s="17"/>
      <c r="C728" s="17"/>
      <c r="D728" s="287"/>
      <c r="E728" s="287"/>
      <c r="F728" s="281"/>
      <c r="G728" s="94" t="s">
        <v>55</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8"/>
    </row>
    <row r="729" spans="2:37" ht="51.75">
      <c r="B729" s="17"/>
      <c r="C729" s="17"/>
      <c r="D729" s="287"/>
      <c r="E729" s="287"/>
      <c r="F729" s="281"/>
      <c r="G729" s="95" t="s">
        <v>95</v>
      </c>
      <c r="H729" s="65"/>
      <c r="I729" s="152"/>
      <c r="J729" s="194"/>
      <c r="K729" s="42"/>
      <c r="L729" s="42"/>
      <c r="M729" s="42"/>
      <c r="N729" s="91"/>
      <c r="O729" s="194"/>
      <c r="P729" s="194"/>
      <c r="Q729" s="59">
        <f>SUM(Q730:Q731)</f>
        <v>240000</v>
      </c>
      <c r="R729" s="59"/>
      <c r="S729" s="59"/>
      <c r="T729" s="59"/>
      <c r="U729" s="59"/>
      <c r="V729" s="59">
        <f>SUM(V730:V731)</f>
        <v>240000</v>
      </c>
      <c r="W729" s="59">
        <f aca="true" t="shared" si="89" ref="W729:AI729">SUM(W730:W731)</f>
        <v>0</v>
      </c>
      <c r="X729" s="59">
        <f t="shared" si="89"/>
        <v>0</v>
      </c>
      <c r="Y729" s="59">
        <f t="shared" si="89"/>
        <v>0</v>
      </c>
      <c r="Z729" s="59">
        <f t="shared" si="89"/>
        <v>26000</v>
      </c>
      <c r="AA729" s="59">
        <f t="shared" si="89"/>
        <v>-24850</v>
      </c>
      <c r="AB729" s="59">
        <f t="shared" si="89"/>
        <v>24850</v>
      </c>
      <c r="AC729" s="59">
        <f t="shared" si="89"/>
        <v>27000</v>
      </c>
      <c r="AD729" s="59">
        <f t="shared" si="89"/>
        <v>27000</v>
      </c>
      <c r="AE729" s="59">
        <f t="shared" si="89"/>
        <v>27000</v>
      </c>
      <c r="AF729" s="59">
        <f t="shared" si="89"/>
        <v>27000</v>
      </c>
      <c r="AG729" s="59">
        <f t="shared" si="89"/>
        <v>27000</v>
      </c>
      <c r="AH729" s="59">
        <f t="shared" si="89"/>
        <v>79000</v>
      </c>
      <c r="AI729" s="59">
        <f t="shared" si="89"/>
        <v>1150</v>
      </c>
      <c r="AK729" s="268"/>
    </row>
    <row r="730" spans="2:37" ht="36">
      <c r="B730" s="17"/>
      <c r="C730" s="17"/>
      <c r="D730" s="287"/>
      <c r="E730" s="287"/>
      <c r="F730" s="281"/>
      <c r="G730" s="94" t="s">
        <v>492</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8"/>
    </row>
    <row r="731" spans="2:37" ht="36">
      <c r="B731" s="17"/>
      <c r="C731" s="17"/>
      <c r="D731" s="287"/>
      <c r="E731" s="287"/>
      <c r="F731" s="281"/>
      <c r="G731" s="94" t="s">
        <v>167</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8"/>
    </row>
    <row r="732" spans="2:37" ht="51.75">
      <c r="B732" s="17"/>
      <c r="C732" s="17"/>
      <c r="D732" s="287"/>
      <c r="E732" s="287"/>
      <c r="F732" s="281"/>
      <c r="G732" s="95" t="s">
        <v>96</v>
      </c>
      <c r="H732" s="62"/>
      <c r="I732" s="152"/>
      <c r="J732" s="150"/>
      <c r="K732" s="42"/>
      <c r="L732" s="42"/>
      <c r="M732" s="42"/>
      <c r="N732" s="91"/>
      <c r="O732" s="150"/>
      <c r="P732" s="150"/>
      <c r="Q732" s="59">
        <f>SUM(Q733:Q736)</f>
        <v>357000</v>
      </c>
      <c r="R732" s="59"/>
      <c r="S732" s="59"/>
      <c r="T732" s="59"/>
      <c r="U732" s="59"/>
      <c r="V732" s="59">
        <f>SUM(V733:V737)</f>
        <v>292000</v>
      </c>
      <c r="W732" s="59">
        <f aca="true" t="shared" si="90" ref="W732:AI732">SUM(W733:W737)</f>
        <v>0</v>
      </c>
      <c r="X732" s="59">
        <f t="shared" si="90"/>
        <v>0</v>
      </c>
      <c r="Y732" s="59">
        <f t="shared" si="90"/>
        <v>0</v>
      </c>
      <c r="Z732" s="59">
        <f t="shared" si="90"/>
        <v>130000</v>
      </c>
      <c r="AA732" s="59">
        <f t="shared" si="90"/>
        <v>-130000</v>
      </c>
      <c r="AB732" s="59">
        <f t="shared" si="90"/>
        <v>192000</v>
      </c>
      <c r="AC732" s="59">
        <f t="shared" si="90"/>
        <v>-150000</v>
      </c>
      <c r="AD732" s="59">
        <f t="shared" si="90"/>
        <v>150000</v>
      </c>
      <c r="AE732" s="59">
        <f t="shared" si="90"/>
        <v>0</v>
      </c>
      <c r="AF732" s="59">
        <f t="shared" si="90"/>
        <v>0</v>
      </c>
      <c r="AG732" s="59">
        <f t="shared" si="90"/>
        <v>0</v>
      </c>
      <c r="AH732" s="59">
        <f t="shared" si="90"/>
        <v>100000</v>
      </c>
      <c r="AI732" s="59">
        <f t="shared" si="90"/>
        <v>0</v>
      </c>
      <c r="AK732" s="268"/>
    </row>
    <row r="733" spans="2:37" ht="36">
      <c r="B733" s="5"/>
      <c r="C733" s="5"/>
      <c r="D733" s="287"/>
      <c r="E733" s="287"/>
      <c r="F733" s="281"/>
      <c r="G733" s="94" t="s">
        <v>168</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8"/>
    </row>
    <row r="734" spans="2:37" ht="36">
      <c r="B734" s="5"/>
      <c r="C734" s="5"/>
      <c r="D734" s="287"/>
      <c r="E734" s="287"/>
      <c r="F734" s="281"/>
      <c r="G734" s="94" t="s">
        <v>169</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8"/>
    </row>
    <row r="735" spans="2:37" ht="36" hidden="1">
      <c r="B735" s="5"/>
      <c r="C735" s="5"/>
      <c r="D735" s="287"/>
      <c r="E735" s="287"/>
      <c r="F735" s="281"/>
      <c r="G735" s="94" t="s">
        <v>170</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8"/>
    </row>
    <row r="736" spans="2:37" ht="36">
      <c r="B736" s="5"/>
      <c r="C736" s="5"/>
      <c r="D736" s="287"/>
      <c r="E736" s="287"/>
      <c r="F736" s="281"/>
      <c r="G736" s="94" t="s">
        <v>171</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8"/>
    </row>
    <row r="737" spans="2:37" ht="90" hidden="1">
      <c r="B737" s="5"/>
      <c r="C737" s="5"/>
      <c r="D737" s="287"/>
      <c r="E737" s="287"/>
      <c r="F737" s="281"/>
      <c r="G737" s="94" t="s">
        <v>716</v>
      </c>
      <c r="H737" s="62"/>
      <c r="I737" s="149"/>
      <c r="J737" s="150"/>
      <c r="K737" s="42"/>
      <c r="L737" s="42"/>
      <c r="M737" s="42"/>
      <c r="N737" s="91">
        <v>3110</v>
      </c>
      <c r="O737" s="150"/>
      <c r="P737" s="150"/>
      <c r="Q737" s="53">
        <v>90000</v>
      </c>
      <c r="R737" s="53"/>
      <c r="S737" s="260" t="s">
        <v>597</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8"/>
    </row>
    <row r="738" spans="2:37" ht="34.5">
      <c r="B738" s="5" t="s">
        <v>116</v>
      </c>
      <c r="D738" s="102"/>
      <c r="E738" s="103"/>
      <c r="F738" s="77" t="s">
        <v>590</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1" ref="W738:AI738">W746+W739+W743</f>
        <v>0</v>
      </c>
      <c r="X738" s="71">
        <f t="shared" si="91"/>
        <v>0</v>
      </c>
      <c r="Y738" s="71">
        <f t="shared" si="91"/>
        <v>60000</v>
      </c>
      <c r="Z738" s="71">
        <f t="shared" si="91"/>
        <v>970000</v>
      </c>
      <c r="AA738" s="71">
        <f t="shared" si="91"/>
        <v>660000</v>
      </c>
      <c r="AB738" s="71">
        <f t="shared" si="91"/>
        <v>550000</v>
      </c>
      <c r="AC738" s="71">
        <f t="shared" si="91"/>
        <v>550000</v>
      </c>
      <c r="AD738" s="71">
        <f t="shared" si="91"/>
        <v>60000</v>
      </c>
      <c r="AE738" s="71">
        <f t="shared" si="91"/>
        <v>0</v>
      </c>
      <c r="AF738" s="71">
        <f t="shared" si="91"/>
        <v>650000</v>
      </c>
      <c r="AG738" s="71">
        <f t="shared" si="91"/>
        <v>1275000</v>
      </c>
      <c r="AH738" s="71">
        <f t="shared" si="91"/>
        <v>0</v>
      </c>
      <c r="AI738" s="71">
        <f t="shared" si="91"/>
        <v>1265470.1099999999</v>
      </c>
      <c r="AK738" s="268"/>
    </row>
    <row r="739" spans="2:37" ht="18">
      <c r="B739" s="5"/>
      <c r="D739" s="279" t="s">
        <v>215</v>
      </c>
      <c r="E739" s="283" t="s">
        <v>358</v>
      </c>
      <c r="F739" s="273" t="s">
        <v>216</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2" ref="W739:AI739">SUM(W740:W742)</f>
        <v>0</v>
      </c>
      <c r="X739" s="72">
        <f t="shared" si="92"/>
        <v>0</v>
      </c>
      <c r="Y739" s="72">
        <f t="shared" si="92"/>
        <v>60000</v>
      </c>
      <c r="Z739" s="72">
        <f t="shared" si="92"/>
        <v>60000</v>
      </c>
      <c r="AA739" s="72">
        <f t="shared" si="92"/>
        <v>190000</v>
      </c>
      <c r="AB739" s="72">
        <f t="shared" si="92"/>
        <v>0</v>
      </c>
      <c r="AC739" s="72">
        <f t="shared" si="92"/>
        <v>0</v>
      </c>
      <c r="AD739" s="72">
        <f t="shared" si="92"/>
        <v>0</v>
      </c>
      <c r="AE739" s="72">
        <f t="shared" si="92"/>
        <v>0</v>
      </c>
      <c r="AF739" s="72">
        <f t="shared" si="92"/>
        <v>0</v>
      </c>
      <c r="AG739" s="72">
        <f t="shared" si="92"/>
        <v>130000</v>
      </c>
      <c r="AH739" s="72">
        <f t="shared" si="92"/>
        <v>0</v>
      </c>
      <c r="AI739" s="72">
        <f t="shared" si="92"/>
        <v>248973</v>
      </c>
      <c r="AK739" s="268"/>
    </row>
    <row r="740" spans="2:37" ht="36">
      <c r="B740" s="5"/>
      <c r="D740" s="280"/>
      <c r="E740" s="284"/>
      <c r="F740" s="274"/>
      <c r="G740" s="88" t="s">
        <v>54</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8"/>
    </row>
    <row r="741" spans="2:37" ht="36">
      <c r="B741" s="5"/>
      <c r="D741" s="280"/>
      <c r="E741" s="284"/>
      <c r="F741" s="274"/>
      <c r="G741" s="88" t="s">
        <v>279</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8"/>
    </row>
    <row r="742" spans="2:37" ht="72">
      <c r="B742" s="5"/>
      <c r="D742" s="280"/>
      <c r="E742" s="284"/>
      <c r="F742" s="274"/>
      <c r="G742" s="88" t="s">
        <v>493</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8"/>
    </row>
    <row r="743" spans="2:37" ht="18">
      <c r="B743" s="5"/>
      <c r="D743" s="276" t="s">
        <v>768</v>
      </c>
      <c r="E743" s="279" t="s">
        <v>769</v>
      </c>
      <c r="F743" s="273" t="s">
        <v>770</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3" ref="W743:AH743">SUM(W744:W745)</f>
        <v>0</v>
      </c>
      <c r="X743" s="54">
        <f t="shared" si="93"/>
        <v>0</v>
      </c>
      <c r="Y743" s="54">
        <f t="shared" si="93"/>
        <v>0</v>
      </c>
      <c r="Z743" s="54">
        <f t="shared" si="93"/>
        <v>0</v>
      </c>
      <c r="AA743" s="54">
        <f t="shared" si="93"/>
        <v>0</v>
      </c>
      <c r="AB743" s="54">
        <f t="shared" si="93"/>
        <v>0</v>
      </c>
      <c r="AC743" s="54">
        <f t="shared" si="93"/>
        <v>0</v>
      </c>
      <c r="AD743" s="54">
        <f t="shared" si="93"/>
        <v>0</v>
      </c>
      <c r="AE743" s="54">
        <f t="shared" si="93"/>
        <v>0</v>
      </c>
      <c r="AF743" s="54">
        <f t="shared" si="93"/>
        <v>650000</v>
      </c>
      <c r="AG743" s="54">
        <f t="shared" si="93"/>
        <v>545000</v>
      </c>
      <c r="AH743" s="54">
        <f t="shared" si="93"/>
        <v>0</v>
      </c>
      <c r="AI743" s="54">
        <f>SUM(AI744:AI745)</f>
        <v>0</v>
      </c>
      <c r="AK743" s="268"/>
    </row>
    <row r="744" spans="2:37" ht="72">
      <c r="B744" s="5"/>
      <c r="D744" s="277"/>
      <c r="E744" s="280"/>
      <c r="F744" s="274"/>
      <c r="G744" s="88" t="s">
        <v>160</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8"/>
    </row>
    <row r="745" spans="2:37" ht="72">
      <c r="B745" s="5"/>
      <c r="D745" s="278"/>
      <c r="E745" s="282"/>
      <c r="F745" s="275"/>
      <c r="G745" s="88" t="s">
        <v>44</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8"/>
    </row>
    <row r="746" spans="2:37" ht="18">
      <c r="B746" s="5"/>
      <c r="C746" s="5"/>
      <c r="D746" s="287" t="s">
        <v>217</v>
      </c>
      <c r="E746" s="287" t="s">
        <v>321</v>
      </c>
      <c r="F746" s="281" t="s">
        <v>229</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4" ref="W746:AI746">W747+W754</f>
        <v>0</v>
      </c>
      <c r="X746" s="72">
        <f t="shared" si="94"/>
        <v>0</v>
      </c>
      <c r="Y746" s="72">
        <f t="shared" si="94"/>
        <v>0</v>
      </c>
      <c r="Z746" s="72">
        <f t="shared" si="94"/>
        <v>910000</v>
      </c>
      <c r="AA746" s="72">
        <f t="shared" si="94"/>
        <v>470000</v>
      </c>
      <c r="AB746" s="72">
        <f t="shared" si="94"/>
        <v>550000</v>
      </c>
      <c r="AC746" s="72">
        <f t="shared" si="94"/>
        <v>550000</v>
      </c>
      <c r="AD746" s="72">
        <f t="shared" si="94"/>
        <v>60000</v>
      </c>
      <c r="AE746" s="72">
        <f t="shared" si="94"/>
        <v>0</v>
      </c>
      <c r="AF746" s="72">
        <f t="shared" si="94"/>
        <v>0</v>
      </c>
      <c r="AG746" s="72">
        <f t="shared" si="94"/>
        <v>600000</v>
      </c>
      <c r="AH746" s="72">
        <f t="shared" si="94"/>
        <v>0</v>
      </c>
      <c r="AI746" s="72">
        <f t="shared" si="94"/>
        <v>1016497.11</v>
      </c>
      <c r="AK746" s="268"/>
    </row>
    <row r="747" spans="2:37" ht="97.5" customHeight="1">
      <c r="B747" s="5"/>
      <c r="C747" s="5"/>
      <c r="D747" s="287"/>
      <c r="E747" s="287"/>
      <c r="F747" s="281"/>
      <c r="G747" s="95" t="s">
        <v>340</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5" ref="W747:AI747">SUM(W748:W753)</f>
        <v>0</v>
      </c>
      <c r="X747" s="67">
        <f t="shared" si="95"/>
        <v>0</v>
      </c>
      <c r="Y747" s="67">
        <f t="shared" si="95"/>
        <v>0</v>
      </c>
      <c r="Z747" s="67">
        <f t="shared" si="95"/>
        <v>910000</v>
      </c>
      <c r="AA747" s="67">
        <f t="shared" si="95"/>
        <v>430000</v>
      </c>
      <c r="AB747" s="67">
        <f t="shared" si="95"/>
        <v>510000</v>
      </c>
      <c r="AC747" s="67">
        <f t="shared" si="95"/>
        <v>510000</v>
      </c>
      <c r="AD747" s="67">
        <f t="shared" si="95"/>
        <v>60000</v>
      </c>
      <c r="AE747" s="67">
        <f t="shared" si="95"/>
        <v>0</v>
      </c>
      <c r="AF747" s="67">
        <f t="shared" si="95"/>
        <v>0</v>
      </c>
      <c r="AG747" s="67">
        <f t="shared" si="95"/>
        <v>600000</v>
      </c>
      <c r="AH747" s="67">
        <f t="shared" si="95"/>
        <v>0</v>
      </c>
      <c r="AI747" s="67">
        <f t="shared" si="95"/>
        <v>1016497.11</v>
      </c>
      <c r="AK747" s="268"/>
    </row>
    <row r="748" spans="2:37" ht="54">
      <c r="B748" s="5"/>
      <c r="C748" s="5"/>
      <c r="D748" s="287"/>
      <c r="E748" s="287"/>
      <c r="F748" s="281"/>
      <c r="G748" s="214" t="s">
        <v>266</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f>
        <v>710922.2</v>
      </c>
      <c r="AK748" s="268"/>
    </row>
    <row r="749" spans="2:37" ht="36" hidden="1">
      <c r="B749" s="5"/>
      <c r="C749" s="5"/>
      <c r="D749" s="287"/>
      <c r="E749" s="287"/>
      <c r="F749" s="281"/>
      <c r="G749" s="214" t="s">
        <v>45</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8"/>
    </row>
    <row r="750" spans="2:37" ht="36">
      <c r="B750" s="5"/>
      <c r="C750" s="5"/>
      <c r="D750" s="287"/>
      <c r="E750" s="287"/>
      <c r="F750" s="281"/>
      <c r="G750" s="214" t="s">
        <v>267</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f>
        <v>265566.77</v>
      </c>
      <c r="AK750" s="268"/>
    </row>
    <row r="751" spans="2:37" ht="36">
      <c r="B751" s="5"/>
      <c r="C751" s="5"/>
      <c r="D751" s="287"/>
      <c r="E751" s="287"/>
      <c r="F751" s="281"/>
      <c r="G751" s="214" t="s">
        <v>163</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8"/>
    </row>
    <row r="752" spans="2:37" ht="36">
      <c r="B752" s="5"/>
      <c r="C752" s="5"/>
      <c r="D752" s="287"/>
      <c r="E752" s="287"/>
      <c r="F752" s="281"/>
      <c r="G752" s="214" t="s">
        <v>46</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8"/>
    </row>
    <row r="753" spans="2:37" ht="36">
      <c r="B753" s="5"/>
      <c r="C753" s="5"/>
      <c r="D753" s="287"/>
      <c r="E753" s="287"/>
      <c r="F753" s="281"/>
      <c r="G753" s="214" t="s">
        <v>143</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8"/>
    </row>
    <row r="754" spans="2:37" ht="51.75">
      <c r="B754" s="5" t="s">
        <v>117</v>
      </c>
      <c r="C754" s="5"/>
      <c r="D754" s="287"/>
      <c r="E754" s="287"/>
      <c r="F754" s="281"/>
      <c r="G754" s="95" t="s">
        <v>145</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8"/>
    </row>
    <row r="755" spans="2:37" ht="34.5">
      <c r="B755" s="5"/>
      <c r="C755" s="5"/>
      <c r="D755" s="235"/>
      <c r="E755" s="235"/>
      <c r="F755" s="236" t="s">
        <v>591</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6" ref="W755:AI755">W756+W758</f>
        <v>0</v>
      </c>
      <c r="X755" s="74">
        <f t="shared" si="96"/>
        <v>0</v>
      </c>
      <c r="Y755" s="74">
        <f t="shared" si="96"/>
        <v>0</v>
      </c>
      <c r="Z755" s="74">
        <f t="shared" si="96"/>
        <v>143000</v>
      </c>
      <c r="AA755" s="74">
        <f t="shared" si="96"/>
        <v>0</v>
      </c>
      <c r="AB755" s="74">
        <f t="shared" si="96"/>
        <v>0</v>
      </c>
      <c r="AC755" s="74">
        <f t="shared" si="96"/>
        <v>0</v>
      </c>
      <c r="AD755" s="74">
        <f t="shared" si="96"/>
        <v>0</v>
      </c>
      <c r="AE755" s="74">
        <f t="shared" si="96"/>
        <v>0</v>
      </c>
      <c r="AF755" s="74">
        <f t="shared" si="96"/>
        <v>0</v>
      </c>
      <c r="AG755" s="74">
        <f t="shared" si="96"/>
        <v>0</v>
      </c>
      <c r="AH755" s="74">
        <f t="shared" si="96"/>
        <v>0</v>
      </c>
      <c r="AI755" s="74">
        <f t="shared" si="96"/>
        <v>142358.04</v>
      </c>
      <c r="AK755" s="268"/>
    </row>
    <row r="756" spans="2:37" ht="18">
      <c r="B756" s="5"/>
      <c r="C756" s="5"/>
      <c r="D756" s="286" t="s">
        <v>215</v>
      </c>
      <c r="E756" s="286" t="s">
        <v>358</v>
      </c>
      <c r="F756" s="281" t="s">
        <v>216</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7" ref="W756:AI756">SUM(W757:W757)</f>
        <v>0</v>
      </c>
      <c r="X756" s="56">
        <f t="shared" si="97"/>
        <v>0</v>
      </c>
      <c r="Y756" s="56">
        <f t="shared" si="97"/>
        <v>0</v>
      </c>
      <c r="Z756" s="56">
        <f t="shared" si="97"/>
        <v>143000</v>
      </c>
      <c r="AA756" s="56">
        <f t="shared" si="97"/>
        <v>0</v>
      </c>
      <c r="AB756" s="56">
        <f t="shared" si="97"/>
        <v>0</v>
      </c>
      <c r="AC756" s="56">
        <f t="shared" si="97"/>
        <v>0</v>
      </c>
      <c r="AD756" s="56">
        <f t="shared" si="97"/>
        <v>0</v>
      </c>
      <c r="AE756" s="56">
        <f t="shared" si="97"/>
        <v>0</v>
      </c>
      <c r="AF756" s="56">
        <f t="shared" si="97"/>
        <v>0</v>
      </c>
      <c r="AG756" s="56">
        <f t="shared" si="97"/>
        <v>0</v>
      </c>
      <c r="AH756" s="56">
        <f t="shared" si="97"/>
        <v>0</v>
      </c>
      <c r="AI756" s="56">
        <f t="shared" si="97"/>
        <v>142358.04</v>
      </c>
      <c r="AK756" s="268"/>
    </row>
    <row r="757" spans="2:37" ht="36">
      <c r="B757" s="5"/>
      <c r="C757" s="5"/>
      <c r="D757" s="286"/>
      <c r="E757" s="286"/>
      <c r="F757" s="281"/>
      <c r="G757" s="141" t="s">
        <v>565</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8"/>
    </row>
    <row r="758" spans="2:37" ht="18" hidden="1">
      <c r="B758" s="5"/>
      <c r="C758" s="5"/>
      <c r="D758" s="286" t="s">
        <v>217</v>
      </c>
      <c r="E758" s="286" t="s">
        <v>321</v>
      </c>
      <c r="F758" s="281" t="s">
        <v>229</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8"/>
    </row>
    <row r="759" spans="2:37" ht="54" hidden="1">
      <c r="B759" s="5"/>
      <c r="C759" s="5"/>
      <c r="D759" s="286"/>
      <c r="E759" s="286"/>
      <c r="F759" s="281"/>
      <c r="G759" s="141" t="s">
        <v>378</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8"/>
    </row>
    <row r="760" spans="2:37" ht="51.75">
      <c r="B760" s="17"/>
      <c r="C760" s="17"/>
      <c r="D760" s="235"/>
      <c r="E760" s="235"/>
      <c r="F760" s="236" t="s">
        <v>742</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8" ref="W760:AI760">W761+W763+W765</f>
        <v>0</v>
      </c>
      <c r="X760" s="74">
        <f t="shared" si="98"/>
        <v>0</v>
      </c>
      <c r="Y760" s="74">
        <f t="shared" si="98"/>
        <v>0</v>
      </c>
      <c r="Z760" s="74">
        <f t="shared" si="98"/>
        <v>0</v>
      </c>
      <c r="AA760" s="74">
        <f t="shared" si="98"/>
        <v>0</v>
      </c>
      <c r="AB760" s="74">
        <f t="shared" si="98"/>
        <v>0</v>
      </c>
      <c r="AC760" s="74">
        <f t="shared" si="98"/>
        <v>0</v>
      </c>
      <c r="AD760" s="74">
        <f t="shared" si="98"/>
        <v>0</v>
      </c>
      <c r="AE760" s="74">
        <f t="shared" si="98"/>
        <v>0</v>
      </c>
      <c r="AF760" s="74">
        <f t="shared" si="98"/>
        <v>200000</v>
      </c>
      <c r="AG760" s="74">
        <f t="shared" si="98"/>
        <v>0</v>
      </c>
      <c r="AH760" s="74">
        <f t="shared" si="98"/>
        <v>0</v>
      </c>
      <c r="AI760" s="74">
        <f t="shared" si="98"/>
        <v>0</v>
      </c>
      <c r="AK760" s="268"/>
    </row>
    <row r="761" spans="2:37" ht="18" hidden="1">
      <c r="B761" s="17"/>
      <c r="C761" s="17"/>
      <c r="D761" s="279" t="s">
        <v>111</v>
      </c>
      <c r="E761" s="279" t="s">
        <v>592</v>
      </c>
      <c r="F761" s="273" t="s">
        <v>741</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9" ref="W761:AI761">SUM(W762:W762)</f>
        <v>0</v>
      </c>
      <c r="X761" s="60">
        <f t="shared" si="99"/>
        <v>0</v>
      </c>
      <c r="Y761" s="60">
        <f t="shared" si="99"/>
        <v>0</v>
      </c>
      <c r="Z761" s="60">
        <f t="shared" si="99"/>
        <v>0</v>
      </c>
      <c r="AA761" s="60">
        <f t="shared" si="99"/>
        <v>0</v>
      </c>
      <c r="AB761" s="60">
        <f t="shared" si="99"/>
        <v>0</v>
      </c>
      <c r="AC761" s="60">
        <f t="shared" si="99"/>
        <v>0</v>
      </c>
      <c r="AD761" s="60">
        <f t="shared" si="99"/>
        <v>0</v>
      </c>
      <c r="AE761" s="60">
        <f t="shared" si="99"/>
        <v>0</v>
      </c>
      <c r="AF761" s="60">
        <f t="shared" si="99"/>
        <v>0</v>
      </c>
      <c r="AG761" s="60">
        <f t="shared" si="99"/>
        <v>0</v>
      </c>
      <c r="AH761" s="60">
        <f t="shared" si="99"/>
        <v>0</v>
      </c>
      <c r="AI761" s="60">
        <f t="shared" si="99"/>
        <v>0</v>
      </c>
      <c r="AK761" s="268"/>
    </row>
    <row r="762" spans="2:37" ht="18" hidden="1">
      <c r="B762" s="17"/>
      <c r="C762" s="17"/>
      <c r="D762" s="280"/>
      <c r="E762" s="280"/>
      <c r="F762" s="274"/>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8"/>
    </row>
    <row r="763" spans="2:37" ht="18">
      <c r="B763" s="17"/>
      <c r="C763" s="17"/>
      <c r="D763" s="279" t="s">
        <v>334</v>
      </c>
      <c r="E763" s="279" t="s">
        <v>592</v>
      </c>
      <c r="F763" s="273" t="s">
        <v>335</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100" ref="W763:AI763">W764</f>
        <v>0</v>
      </c>
      <c r="X763" s="56">
        <f t="shared" si="100"/>
        <v>0</v>
      </c>
      <c r="Y763" s="56">
        <f t="shared" si="100"/>
        <v>0</v>
      </c>
      <c r="Z763" s="56">
        <f t="shared" si="100"/>
        <v>0</v>
      </c>
      <c r="AA763" s="56">
        <f t="shared" si="100"/>
        <v>0</v>
      </c>
      <c r="AB763" s="56">
        <f t="shared" si="100"/>
        <v>0</v>
      </c>
      <c r="AC763" s="56">
        <f t="shared" si="100"/>
        <v>0</v>
      </c>
      <c r="AD763" s="56">
        <f t="shared" si="100"/>
        <v>0</v>
      </c>
      <c r="AE763" s="56">
        <f t="shared" si="100"/>
        <v>0</v>
      </c>
      <c r="AF763" s="56">
        <f t="shared" si="100"/>
        <v>200000</v>
      </c>
      <c r="AG763" s="56">
        <f t="shared" si="100"/>
        <v>0</v>
      </c>
      <c r="AH763" s="56">
        <f t="shared" si="100"/>
        <v>0</v>
      </c>
      <c r="AI763" s="56">
        <f t="shared" si="100"/>
        <v>0</v>
      </c>
      <c r="AK763" s="268"/>
    </row>
    <row r="764" spans="2:37" ht="70.5">
      <c r="B764" s="17"/>
      <c r="C764" s="17"/>
      <c r="D764" s="282"/>
      <c r="E764" s="282"/>
      <c r="F764" s="275"/>
      <c r="G764" s="139" t="s">
        <v>652</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8"/>
    </row>
    <row r="765" spans="2:37" ht="18" hidden="1">
      <c r="B765" s="17"/>
      <c r="C765" s="17"/>
      <c r="D765" s="279" t="s">
        <v>559</v>
      </c>
      <c r="E765" s="279" t="s">
        <v>592</v>
      </c>
      <c r="F765" s="273" t="s">
        <v>560</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8"/>
    </row>
    <row r="766" spans="2:37" ht="18" hidden="1">
      <c r="B766" s="17"/>
      <c r="C766" s="17"/>
      <c r="D766" s="280"/>
      <c r="E766" s="280"/>
      <c r="F766" s="274"/>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8"/>
    </row>
    <row r="767" spans="2:37" ht="18">
      <c r="B767" s="6"/>
      <c r="C767" s="15"/>
      <c r="D767" s="75"/>
      <c r="E767" s="75"/>
      <c r="F767" s="77" t="s">
        <v>339</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1" ref="U767:AI767">U755+U738+U32+U398+U5+U610+U464+U760+U436+U28</f>
        <v>0</v>
      </c>
      <c r="V767" s="48">
        <f t="shared" si="101"/>
        <v>379468421.53999996</v>
      </c>
      <c r="W767" s="48">
        <f t="shared" si="101"/>
        <v>0</v>
      </c>
      <c r="X767" s="48">
        <f t="shared" si="101"/>
        <v>3315597</v>
      </c>
      <c r="Y767" s="48">
        <f t="shared" si="101"/>
        <v>20413742</v>
      </c>
      <c r="Z767" s="48">
        <f t="shared" si="101"/>
        <v>43436911.21</v>
      </c>
      <c r="AA767" s="48">
        <f t="shared" si="101"/>
        <v>42449064.29</v>
      </c>
      <c r="AB767" s="48">
        <f t="shared" si="101"/>
        <v>44887797.14</v>
      </c>
      <c r="AC767" s="48">
        <f t="shared" si="101"/>
        <v>62082711.89</v>
      </c>
      <c r="AD767" s="48">
        <f t="shared" si="101"/>
        <v>53834153.19</v>
      </c>
      <c r="AE767" s="48">
        <f t="shared" si="101"/>
        <v>19417521.3</v>
      </c>
      <c r="AF767" s="48">
        <f t="shared" si="101"/>
        <v>30041680.840000004</v>
      </c>
      <c r="AG767" s="48">
        <f t="shared" si="101"/>
        <v>32151591.909999996</v>
      </c>
      <c r="AH767" s="48">
        <f t="shared" si="101"/>
        <v>27437650.77</v>
      </c>
      <c r="AI767" s="48">
        <f t="shared" si="101"/>
        <v>132601856.67999999</v>
      </c>
      <c r="AK767" s="268"/>
    </row>
    <row r="770" spans="22:29" ht="21">
      <c r="V770" s="266"/>
      <c r="AC770" s="263"/>
    </row>
  </sheetData>
  <sheetProtection/>
  <mergeCells count="228">
    <mergeCell ref="U657:U658"/>
    <mergeCell ref="Q657:Q658"/>
    <mergeCell ref="R657:R658"/>
    <mergeCell ref="S657:S658"/>
    <mergeCell ref="T657:T658"/>
    <mergeCell ref="G657:G658"/>
    <mergeCell ref="N657:N658"/>
    <mergeCell ref="O657:O658"/>
    <mergeCell ref="P657:P658"/>
    <mergeCell ref="F717:F718"/>
    <mergeCell ref="E717:E718"/>
    <mergeCell ref="D717:D718"/>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9"/>
    <mergeCell ref="E639:E659"/>
    <mergeCell ref="F639:F659"/>
    <mergeCell ref="D660:D662"/>
    <mergeCell ref="E660:E662"/>
    <mergeCell ref="F660:F662"/>
    <mergeCell ref="D665:D705"/>
    <mergeCell ref="E665:E705"/>
    <mergeCell ref="F665:F705"/>
    <mergeCell ref="D663:D664"/>
    <mergeCell ref="E663:E664"/>
    <mergeCell ref="F663:F664"/>
    <mergeCell ref="D743:D745"/>
    <mergeCell ref="E743:E745"/>
    <mergeCell ref="F743:F745"/>
    <mergeCell ref="D719:D737"/>
    <mergeCell ref="E719:E737"/>
    <mergeCell ref="F719:F737"/>
    <mergeCell ref="D739:D742"/>
    <mergeCell ref="E739:E742"/>
    <mergeCell ref="F739:F742"/>
    <mergeCell ref="E758:E759"/>
    <mergeCell ref="F758:F759"/>
    <mergeCell ref="D765:D766"/>
    <mergeCell ref="E765:E766"/>
    <mergeCell ref="F765:F766"/>
    <mergeCell ref="D761:D762"/>
    <mergeCell ref="E761:E762"/>
    <mergeCell ref="F761:F762"/>
    <mergeCell ref="D758:D759"/>
    <mergeCell ref="D763:D764"/>
    <mergeCell ref="E763:E764"/>
    <mergeCell ref="F763:F764"/>
    <mergeCell ref="D756:D757"/>
    <mergeCell ref="E756:E757"/>
    <mergeCell ref="F756:F757"/>
    <mergeCell ref="D746:D754"/>
    <mergeCell ref="E746:E754"/>
    <mergeCell ref="F746:F754"/>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2016-07-19T13:16:29Z</dcterms:modified>
  <cp:category/>
  <cp:version/>
  <cp:contentType/>
  <cp:contentStatus/>
</cp:coreProperties>
</file>